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New Student body Website Training/"/>
    </mc:Choice>
  </mc:AlternateContent>
  <xr:revisionPtr revIDLastSave="160" documentId="8_{777A78EB-D0BC-4F86-9D27-6412DB1D8270}" xr6:coauthVersionLast="47" xr6:coauthVersionMax="47" xr10:uidLastSave="{292CCEA8-A36A-4765-81C1-BF7F8A31CFD4}"/>
  <bookViews>
    <workbookView xWindow="-120" yWindow="-120" windowWidth="29040" windowHeight="15840" tabRatio="597" firstSheet="2" activeTab="2" xr2:uid="{CC2ABBE3-36A6-4D34-8084-41C91B3D61D0}"/>
  </bookViews>
  <sheets>
    <sheet name="Summary" sheetId="4" state="hidden" r:id="rId1"/>
    <sheet name="ASB Schools" sheetId="1" state="hidden" r:id="rId2"/>
    <sheet name="SB Schools" sheetId="5" r:id="rId3"/>
  </sheets>
  <externalReferences>
    <externalReference r:id="rId4"/>
    <externalReference r:id="rId5"/>
    <externalReference r:id="rId6"/>
  </externalReferences>
  <definedNames>
    <definedName name="_2f_12C_for_norming">#REF!</definedName>
    <definedName name="_xlnm._FilterDatabase" localSheetId="1" hidden="1">'ASB Schools'!$A$1:$G$742</definedName>
    <definedName name="_xlnm._FilterDatabase" localSheetId="2" hidden="1">'SB Schools'!$A$2:$WQQ$2</definedName>
    <definedName name="ADDRESS">'[1]ADDRESS FROM ODA'!$A:$G</definedName>
    <definedName name="budget">#REF!</definedName>
    <definedName name="Chris">#REF!</definedName>
    <definedName name="ES">#REF!</definedName>
    <definedName name="ESCXREF">#REF!</definedName>
    <definedName name="G">#REF!</definedName>
    <definedName name="ld">#REF!</definedName>
    <definedName name="list">'[2]2-1-12'!$B$2:$AB$1092</definedName>
    <definedName name="newdist">#REF!</definedName>
    <definedName name="NorthEast">#REF!</definedName>
    <definedName name="OM_AND_SAA">#REF!</definedName>
    <definedName name="Position">#REF!</definedName>
    <definedName name="PRINCIPAL1">'[1]Principals &amp; SAA'!$A$1:$I$202</definedName>
    <definedName name="PRINICIPAL">#REF!</definedName>
    <definedName name="_xlnm.Print_Area" localSheetId="1">'ASB Schools'!#REF!</definedName>
    <definedName name="_xlnm.Print_Area" localSheetId="2">'SB Schools'!#REF!</definedName>
    <definedName name="_xlnm.Print_Titles" localSheetId="1">'ASB Schools'!$1:$1</definedName>
    <definedName name="Q__ECAST_Enrollment__Final_">#REF!</definedName>
    <definedName name="roster">#REF!</definedName>
    <definedName name="SAA">#REF!</definedName>
    <definedName name="School_Info">'[1]School Info'!$A$1:$K$137</definedName>
    <definedName name="SORT">[3]SORT!$A$1:$B$17</definedName>
    <definedName name="x">#REF!</definedName>
  </definedName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4" l="1"/>
  <c r="N37" i="4"/>
  <c r="N35" i="4"/>
  <c r="N34" i="4"/>
  <c r="N33" i="4"/>
  <c r="N32" i="4"/>
  <c r="N31" i="4"/>
  <c r="N30" i="4"/>
  <c r="M25" i="4"/>
  <c r="K23" i="4"/>
  <c r="M22" i="4"/>
  <c r="N24" i="4"/>
  <c r="M23" i="4"/>
  <c r="L23" i="4"/>
  <c r="L22" i="4"/>
  <c r="M24" i="4"/>
  <c r="L25" i="4"/>
  <c r="M21" i="4"/>
  <c r="K22" i="4"/>
  <c r="L8" i="4"/>
  <c r="K24" i="4"/>
  <c r="L24" i="4"/>
  <c r="K25" i="4"/>
  <c r="L21" i="4"/>
  <c r="K18" i="4"/>
  <c r="K4" i="4"/>
  <c r="K20" i="4"/>
  <c r="K21" i="4"/>
  <c r="M8" i="4"/>
  <c r="L6" i="4"/>
  <c r="M10" i="4"/>
  <c r="M19" i="4"/>
  <c r="K6" i="4"/>
  <c r="M4" i="4"/>
  <c r="K7" i="4"/>
  <c r="M5" i="4"/>
  <c r="M7" i="4"/>
  <c r="N10" i="4"/>
  <c r="L18" i="4"/>
  <c r="K9" i="4"/>
  <c r="K8" i="4"/>
  <c r="L20" i="4"/>
  <c r="K5" i="4"/>
  <c r="M6" i="4"/>
  <c r="K10" i="4"/>
  <c r="M20" i="4"/>
  <c r="L5" i="4"/>
  <c r="L10" i="4"/>
  <c r="M18" i="4"/>
  <c r="L7" i="4"/>
  <c r="L9" i="4"/>
  <c r="L4" i="4"/>
  <c r="M9" i="4"/>
  <c r="L19" i="4"/>
  <c r="K19" i="4"/>
  <c r="K37" i="4" l="1"/>
  <c r="O37" i="4" s="1"/>
  <c r="O25" i="4"/>
  <c r="O24" i="4"/>
  <c r="L37" i="4"/>
  <c r="N26" i="4"/>
  <c r="O23" i="4"/>
  <c r="M37" i="4"/>
  <c r="O22" i="4"/>
  <c r="O21" i="4"/>
  <c r="O20" i="4"/>
  <c r="O19" i="4"/>
  <c r="M26" i="4"/>
  <c r="L26" i="4"/>
  <c r="K26" i="4"/>
  <c r="O18" i="4"/>
  <c r="N12" i="4"/>
  <c r="N36" i="4"/>
  <c r="N38" i="4" s="1"/>
  <c r="M36" i="4"/>
  <c r="L36" i="4"/>
  <c r="K36" i="4"/>
  <c r="O10" i="4"/>
  <c r="M35" i="4"/>
  <c r="L35" i="4"/>
  <c r="O9" i="4"/>
  <c r="K35" i="4"/>
  <c r="M34" i="4"/>
  <c r="L34" i="4"/>
  <c r="O8" i="4"/>
  <c r="K34" i="4"/>
  <c r="M33" i="4"/>
  <c r="L33" i="4"/>
  <c r="K33" i="4"/>
  <c r="O7" i="4"/>
  <c r="M32" i="4"/>
  <c r="L32" i="4"/>
  <c r="K32" i="4"/>
  <c r="O6" i="4"/>
  <c r="M31" i="4"/>
  <c r="L31" i="4"/>
  <c r="O5" i="4"/>
  <c r="K31" i="4"/>
  <c r="M30" i="4"/>
  <c r="M12" i="4"/>
  <c r="L12" i="4"/>
  <c r="L30" i="4"/>
  <c r="K12" i="4"/>
  <c r="O4" i="4"/>
  <c r="K30" i="4"/>
  <c r="L38" i="4" l="1"/>
  <c r="M38" i="4"/>
  <c r="K38" i="4"/>
  <c r="O26" i="4"/>
  <c r="O36" i="4"/>
  <c r="O35" i="4"/>
  <c r="O34" i="4"/>
  <c r="O33" i="4"/>
  <c r="O32" i="4"/>
  <c r="O31" i="4"/>
  <c r="O12" i="4"/>
  <c r="O30" i="4"/>
  <c r="O38" i="4" l="1"/>
</calcChain>
</file>

<file path=xl/sharedStrings.xml><?xml version="1.0" encoding="utf-8"?>
<sst xmlns="http://schemas.openxmlformats.org/spreadsheetml/2006/main" count="14932" uniqueCount="3858">
  <si>
    <t>Count of School Name</t>
  </si>
  <si>
    <t>Current Assignment</t>
  </si>
  <si>
    <t>Elementary School</t>
  </si>
  <si>
    <t>Middle Schools</t>
  </si>
  <si>
    <t>High School</t>
  </si>
  <si>
    <t>DACE/Others</t>
  </si>
  <si>
    <t>Total</t>
  </si>
  <si>
    <t>Current CFM Number of Schools</t>
  </si>
  <si>
    <t xml:space="preserve">School Type </t>
  </si>
  <si>
    <t>New CFM Assignment</t>
  </si>
  <si>
    <t xml:space="preserve">Chow, David </t>
  </si>
  <si>
    <t>Balbuena, Patricia</t>
  </si>
  <si>
    <t xml:space="preserve">Haftevani, Rosi </t>
  </si>
  <si>
    <t>Elementary School - Affiliated Charter</t>
  </si>
  <si>
    <t>Mananghaya, Nicanor</t>
  </si>
  <si>
    <t>Senior High School</t>
  </si>
  <si>
    <t>Elementary School - Span</t>
  </si>
  <si>
    <t xml:space="preserve">Navarro, Evangeline </t>
  </si>
  <si>
    <t>Span School - ES</t>
  </si>
  <si>
    <t>High School - Span</t>
  </si>
  <si>
    <t xml:space="preserve">Owens, Connie </t>
  </si>
  <si>
    <t>Span School HS</t>
  </si>
  <si>
    <t>Chow, David  Total</t>
  </si>
  <si>
    <t xml:space="preserve">Galono, Annette </t>
  </si>
  <si>
    <t>Community Adult Schools</t>
  </si>
  <si>
    <t>Span Magnet School HS</t>
  </si>
  <si>
    <t>Shaginyan, Ovanes</t>
  </si>
  <si>
    <t>Community Day School</t>
  </si>
  <si>
    <t>Span School ES</t>
  </si>
  <si>
    <t>Continuation High School</t>
  </si>
  <si>
    <t>Span School MS</t>
  </si>
  <si>
    <t>Independent Study</t>
  </si>
  <si>
    <t>Span Schools, Regular ES</t>
  </si>
  <si>
    <t>Span, Magnet Center ES</t>
  </si>
  <si>
    <t>Opportunity School</t>
  </si>
  <si>
    <t>Balbuena, Patricia Total</t>
  </si>
  <si>
    <t>New</t>
  </si>
  <si>
    <t>Regional Occupational Centers</t>
  </si>
  <si>
    <t>**</t>
  </si>
  <si>
    <t>Skills Centers</t>
  </si>
  <si>
    <t>Span School SPE ED</t>
  </si>
  <si>
    <t>Special Education School</t>
  </si>
  <si>
    <t>Galono, Annette  Total</t>
  </si>
  <si>
    <t>SB Support,Training, CYMA, electronic payments,Bank/CC</t>
  </si>
  <si>
    <t>work on special project/website issues</t>
  </si>
  <si>
    <t>Changes</t>
  </si>
  <si>
    <t>Haftevani, Rosi  Total</t>
  </si>
  <si>
    <t>High Schools - Affiliated Charter</t>
  </si>
  <si>
    <t>Middle Schools - Affiliated Charter</t>
  </si>
  <si>
    <t>Mananghaya, Nicanor Total</t>
  </si>
  <si>
    <t>Span - Affiliated Charter HS</t>
  </si>
  <si>
    <t>Span - Affiliated Charter MS</t>
  </si>
  <si>
    <t>Span, Magnet School HS</t>
  </si>
  <si>
    <t>Navarro, Evangeline  Total</t>
  </si>
  <si>
    <t>Span Schools, Regular HS</t>
  </si>
  <si>
    <t>Span, Magnet School ES</t>
  </si>
  <si>
    <t>Owens, Connie  Total</t>
  </si>
  <si>
    <t>Shaginyan, Ovanes Total</t>
  </si>
  <si>
    <t>Grand Total</t>
  </si>
  <si>
    <t>School Name</t>
  </si>
  <si>
    <t>School Address</t>
  </si>
  <si>
    <t>Zip Code</t>
  </si>
  <si>
    <t>Local
 District</t>
  </si>
  <si>
    <t>107TH ST EL</t>
  </si>
  <si>
    <t>147 E 107th St,  Los Angeles,  CA 90003</t>
  </si>
  <si>
    <t>90003</t>
  </si>
  <si>
    <t>South</t>
  </si>
  <si>
    <t>109TH ST EL</t>
  </si>
  <si>
    <t>10915 S Mc Kinley Ave,  Los Angeles,  CA 90059</t>
  </si>
  <si>
    <t>90059</t>
  </si>
  <si>
    <t>112TH ST EL</t>
  </si>
  <si>
    <t>1265 E 112th St,  Los Angeles,  CA 90059</t>
  </si>
  <si>
    <t>116TH ST EL</t>
  </si>
  <si>
    <t>11610 Stanford Ave,  Los Angeles,  CA 90059</t>
  </si>
  <si>
    <t>118TH ST EL</t>
  </si>
  <si>
    <t>144 E 118th St,  Los Angeles,  CA 90061</t>
  </si>
  <si>
    <t>90061</t>
  </si>
  <si>
    <t>122ND ST EL</t>
  </si>
  <si>
    <t>405 E 122nd St,  Los Angeles,  CA 90061</t>
  </si>
  <si>
    <t>135TH ST EL</t>
  </si>
  <si>
    <t>801 W 135th St,  Gardena,  CA 90247</t>
  </si>
  <si>
    <t>90247</t>
  </si>
  <si>
    <t>153RD ST EL</t>
  </si>
  <si>
    <t>1605 W 153rd St,  Gardena,  CA 90247</t>
  </si>
  <si>
    <t>156TH ST EL</t>
  </si>
  <si>
    <t>2100 W 156th St,  Gardena,  CA 90249</t>
  </si>
  <si>
    <t>90249</t>
  </si>
  <si>
    <t>15TH ST EL</t>
  </si>
  <si>
    <t>1527 S Mesa St,  San Pedro,  CA 90731</t>
  </si>
  <si>
    <t>90731</t>
  </si>
  <si>
    <t>186TH ST EL</t>
  </si>
  <si>
    <t>1581 W 186th St,  Gardena,  CA 90248</t>
  </si>
  <si>
    <t>90248</t>
  </si>
  <si>
    <t>232ND PL EL</t>
  </si>
  <si>
    <t>23240 Archibald Ave,  Carson,  CA 90745</t>
  </si>
  <si>
    <t>90745</t>
  </si>
  <si>
    <t>7th St ES Arts Integration Magnet</t>
  </si>
  <si>
    <t>1570 W. 7th St.,  San Pedro,  CA 90732</t>
  </si>
  <si>
    <t>90732</t>
  </si>
  <si>
    <t>92ND ST EL</t>
  </si>
  <si>
    <t>9211 Grape St,  Los Angeles,  CA 90002</t>
  </si>
  <si>
    <t>90002</t>
  </si>
  <si>
    <t>93RD ST EL</t>
  </si>
  <si>
    <t>330 E 93rd St,  Los Angeles,  CA 90003</t>
  </si>
  <si>
    <t>96TH ST EL</t>
  </si>
  <si>
    <t>1471 E 96th St,  Los Angeles,  CA 90002</t>
  </si>
  <si>
    <t>99TH ST EL</t>
  </si>
  <si>
    <t>9900 S Wadsworth Ave,  Los Angeles,  CA 90002</t>
  </si>
  <si>
    <t>AMBLER EL</t>
  </si>
  <si>
    <t>319 E Sherman Dr,  Carson,  CA 90746</t>
  </si>
  <si>
    <t>90746</t>
  </si>
  <si>
    <t>AMESTOY EL</t>
  </si>
  <si>
    <t>1048 W 149th St,  Gardena,  CA 90247</t>
  </si>
  <si>
    <t>ANNALEE EL</t>
  </si>
  <si>
    <t>19410 S Annalee Ave,  Carson,  CA 90746</t>
  </si>
  <si>
    <t>AVALON GARDENS EL</t>
  </si>
  <si>
    <t>13940 S San Pedro St,  Los Angeles,  CA 90061</t>
  </si>
  <si>
    <t>BACA ARTS ACAD</t>
  </si>
  <si>
    <t>1536 East 89th St,  Los Angeles,  CA 90002</t>
  </si>
  <si>
    <t>BAKEWELL PC</t>
  </si>
  <si>
    <t>8621 S Baring Cross St,  Los Angeles,  CA 90044</t>
  </si>
  <si>
    <t>90044</t>
  </si>
  <si>
    <t>BANDINI EL</t>
  </si>
  <si>
    <t>425 N Bandini St,  San Pedro,  CA 90731</t>
  </si>
  <si>
    <t>BANNING SH</t>
  </si>
  <si>
    <t>1527 Lakme Ave,  Wilmington,  CA 90744</t>
  </si>
  <si>
    <t>90744</t>
  </si>
  <si>
    <t>BARRETT EL</t>
  </si>
  <si>
    <t>419 W 98th St,  Los Angeles,  CA 90003</t>
  </si>
  <si>
    <t>BARTON HILL EL</t>
  </si>
  <si>
    <t>423 N Pacific Ave,  San Pedro,  CA 90731</t>
  </si>
  <si>
    <t>BONITA EL</t>
  </si>
  <si>
    <t>21929 Bonita St,  Carson,  CA 90745</t>
  </si>
  <si>
    <t>BRIDGES SCHOOL</t>
  </si>
  <si>
    <t>1235 Broad Ave.,  Wilmington,  CA 90744</t>
  </si>
  <si>
    <t>BROAD AVE EL</t>
  </si>
  <si>
    <t>24815 Broad Ave,  Wilmington,  CA 90744</t>
  </si>
  <si>
    <t>Broadacres El</t>
  </si>
  <si>
    <t>19424 S Broadacres Ave,  Carson,  CA 90746</t>
  </si>
  <si>
    <t>CABRILLO EL</t>
  </si>
  <si>
    <t>732 S Cabrillo Ave,  San Pedro,  CA 90731</t>
  </si>
  <si>
    <t>CARNEGIE MS</t>
  </si>
  <si>
    <t>21820 Bonita St,  Carson,  CA 90745</t>
  </si>
  <si>
    <t>CAROLDALE LRNG COMM</t>
  </si>
  <si>
    <t>22424 Caroldale Ave,  Carson,  CA 90745</t>
  </si>
  <si>
    <t>CARSON EL</t>
  </si>
  <si>
    <t>161 E Carson St,  Carson,  CA 90745</t>
  </si>
  <si>
    <t>CARSON SH</t>
  </si>
  <si>
    <t>22328 S Main St,  Carson,  CA 90745</t>
  </si>
  <si>
    <t>CATSKILL EL</t>
  </si>
  <si>
    <t>23536 Catskill Ave,  Carson,  CA 90745</t>
  </si>
  <si>
    <t>CHAPMAN EL</t>
  </si>
  <si>
    <t>1947 Marine Ave,  Gardena,  CA 90249</t>
  </si>
  <si>
    <t>COMPTON EL</t>
  </si>
  <si>
    <t>1515 E 104th St,  Los Angeles,  CA 90002</t>
  </si>
  <si>
    <t>Crestwood ST ES STEAM Magnet</t>
  </si>
  <si>
    <t>1946 W Crestwood St,  Rancho Palos Verdes,  CA 90275</t>
  </si>
  <si>
    <t>90275</t>
  </si>
  <si>
    <t>CURTISS MS</t>
  </si>
  <si>
    <t>1254 E Helmick St,  Carson,  CA 90746</t>
  </si>
  <si>
    <t>DANA MS</t>
  </si>
  <si>
    <t>1501 S Cabrillo Ave,  San Pedro,  CA 90731</t>
  </si>
  <si>
    <t>DE LA TORRE JR EL</t>
  </si>
  <si>
    <t>500 N Island Ave,  Wilmington,  CA 90744</t>
  </si>
  <si>
    <t>DEL AMO EL</t>
  </si>
  <si>
    <t>21228 Water St,  Carson,  CA 90745</t>
  </si>
  <si>
    <t>DENKER EL</t>
  </si>
  <si>
    <t>1620 W 162nd St,  Gardena,  CA 90247</t>
  </si>
  <si>
    <t>DODSON MS</t>
  </si>
  <si>
    <t>28014 Montereina Dr,  Rancho Palos Verdes,  CA 90275</t>
  </si>
  <si>
    <t>DOLORES EL</t>
  </si>
  <si>
    <t>22526 Dolores St,  Carson,  CA 90745</t>
  </si>
  <si>
    <t>DOMINGUEZ EL</t>
  </si>
  <si>
    <t>21250 Santa Fe Ave,  Carson,  CA 90810</t>
  </si>
  <si>
    <t>90810</t>
  </si>
  <si>
    <t>Dr. R.A. Vladovic Harbor Tchr Prep Acad</t>
  </si>
  <si>
    <t>1111 Figueroa Place,  Wilmington,  CA 90744</t>
  </si>
  <si>
    <t>DREW MS</t>
  </si>
  <si>
    <t>8511 Compton Ave,  Los Angeles,  CA 90001</t>
  </si>
  <si>
    <t>90001</t>
  </si>
  <si>
    <t>Dymally SH Technology Arts &amp; Design</t>
  </si>
  <si>
    <t>8800 S San Pedro St,  Los Angeles,  CA 90003</t>
  </si>
  <si>
    <t>EDISON MS</t>
  </si>
  <si>
    <t>6500 Hooper Ave,  Los Angeles,  CA 90001</t>
  </si>
  <si>
    <t>ESHELMAN EL</t>
  </si>
  <si>
    <t>25902 Eshelman Ave,  Lomita,  CA 90717</t>
  </si>
  <si>
    <t>90717</t>
  </si>
  <si>
    <t>FIGUEROA EL</t>
  </si>
  <si>
    <t>510 W 111th St,  Los Angeles,  CA 90044</t>
  </si>
  <si>
    <t>FLEMING MS</t>
  </si>
  <si>
    <t>25425 Walnut St,  Lomita,  CA 90717</t>
  </si>
  <si>
    <t>FLOURNOY EL</t>
  </si>
  <si>
    <t>1630 E 111th St,  Los Angeles,  CA 90059</t>
  </si>
  <si>
    <t>FREMONT SH</t>
  </si>
  <si>
    <t>7676 S San Pedro St,  Los Angeles,  CA 90003</t>
  </si>
  <si>
    <t>FRIES EL</t>
  </si>
  <si>
    <t>1301 Fries Ave,  Wilmington,  CA 90744</t>
  </si>
  <si>
    <t>GARDENA EL</t>
  </si>
  <si>
    <t>647 W Gardena Blvd,  Gardena,  CA 90247</t>
  </si>
  <si>
    <t>GARDENA SH</t>
  </si>
  <si>
    <t>1301 W 182nd St,  Gardena,  CA 90248</t>
  </si>
  <si>
    <t>Gil Garcetti Learning Academy</t>
  </si>
  <si>
    <t>612 W 68th St,  Los Angeles,  CA 90044</t>
  </si>
  <si>
    <t>GOMPERS MS</t>
  </si>
  <si>
    <t>234 E 112th St,  Los Angeles,  CA 90061</t>
  </si>
  <si>
    <t>GRAHAM EL</t>
  </si>
  <si>
    <t>8407 S Fir Ave,  Los Angeles,  CA 90001</t>
  </si>
  <si>
    <t>GRAPE EL</t>
  </si>
  <si>
    <t>1940 E 111th St,  Los Angeles,  CA 90059</t>
  </si>
  <si>
    <t>GRIFFITH JOYNER EL</t>
  </si>
  <si>
    <t>1963 E 103rd St,  Los Angeles,  CA 90002</t>
  </si>
  <si>
    <t>GULF EL</t>
  </si>
  <si>
    <t>828 W L St,  Wilmington,  CA 90744</t>
  </si>
  <si>
    <t>HALLDALE EL</t>
  </si>
  <si>
    <t>21514 Halldale Ave,  Torrance,  CA 90501</t>
  </si>
  <si>
    <t>90501</t>
  </si>
  <si>
    <t>HARBOR CITY EL</t>
  </si>
  <si>
    <t>1508 W 254th St,  Harbor City,  CA 90710</t>
  </si>
  <si>
    <t>90710</t>
  </si>
  <si>
    <t>HAWAIIAN EL</t>
  </si>
  <si>
    <t>540 Hawaiian Ave,  Wilmington,  CA 90744</t>
  </si>
  <si>
    <t>JORDAN SH</t>
  </si>
  <si>
    <t>2265 E 103rd St,  Los Angeles,  CA 90002</t>
  </si>
  <si>
    <t>KING-DREW MED MAG</t>
  </si>
  <si>
    <t>1601 E 120th St,  Los Angeles,  CA 90059</t>
  </si>
  <si>
    <t>KNOX EL</t>
  </si>
  <si>
    <t>8919 S Main St,  Los Angeles,  CA 90003</t>
  </si>
  <si>
    <t>LEAPWOOD EL</t>
  </si>
  <si>
    <t>19302 Leapwood Ave,  Carson,  CA 90746</t>
  </si>
  <si>
    <t>LELAND EL</t>
  </si>
  <si>
    <t>2120 S Leland St,  San Pedro,  CA 90731</t>
  </si>
  <si>
    <t>LOMITA MATH/SCI MAG</t>
  </si>
  <si>
    <t>2211 247th St,  Lomita,  CA 90717</t>
  </si>
  <si>
    <t>MANCHESTER EL</t>
  </si>
  <si>
    <t>661 W 87th St,  Los Angeles,  CA 90044</t>
  </si>
  <si>
    <t>MARKHAM MS</t>
  </si>
  <si>
    <t>1650 E 104th St,  Los Angeles,  CA 90002</t>
  </si>
  <si>
    <t>MEYLER EL</t>
  </si>
  <si>
    <t>1123 W 223rd St,  Torrance,  CA 90502</t>
  </si>
  <si>
    <t>90502</t>
  </si>
  <si>
    <t>MILLER EL</t>
  </si>
  <si>
    <t>830 W 77th St,  Los Angeles,  CA 90044</t>
  </si>
  <si>
    <t>NARBONNE SH</t>
  </si>
  <si>
    <t>24300 S Western Ave,  Harbor City,  CA 90710</t>
  </si>
  <si>
    <t>NORMONT EL</t>
  </si>
  <si>
    <t>1001 W 253rd St,  Harbor City,  CA 90710</t>
  </si>
  <si>
    <t>PARK WESTERN EL</t>
  </si>
  <si>
    <t>1214 Park Western Pl,  San Pedro,  CA 90732</t>
  </si>
  <si>
    <t>PEARY MS</t>
  </si>
  <si>
    <t>1415 W Gardena Blvd,  Gardena,  CA 90247</t>
  </si>
  <si>
    <t>PRESIDENT EL</t>
  </si>
  <si>
    <t>1465 W 243rd St,  Harbor City,  CA 90710</t>
  </si>
  <si>
    <t>PT FERMIN MAR SCI MG</t>
  </si>
  <si>
    <t>3333 Kerckhoff Ave,  San Pedro,  CA 90731</t>
  </si>
  <si>
    <t>PURCHE EL</t>
  </si>
  <si>
    <t>13210 Purche Ave,  Gardena,  CA 90249</t>
  </si>
  <si>
    <t>RANCHO DOMINGZ PREP</t>
  </si>
  <si>
    <t>4110 Santa Fe Ave,  Long Beach,  CA 90810</t>
  </si>
  <si>
    <t>RITTER EL</t>
  </si>
  <si>
    <t>11108 Watts Ave,  Los Angeles,  CA 90059</t>
  </si>
  <si>
    <t>RIVERA LC COM &amp; TECH</t>
  </si>
  <si>
    <t>6100 S Central Ave,  Los Angeles,  CA 90001</t>
  </si>
  <si>
    <t>RUSSELL EL</t>
  </si>
  <si>
    <t>1263 E Firestone Blvd,  Los Angeles,  CA 90001</t>
  </si>
  <si>
    <t>S SHORES PER ARTS MG</t>
  </si>
  <si>
    <t>2060 W 35th St,  San Pedro,  CA 90732</t>
  </si>
  <si>
    <t>SAN PEDRO SH</t>
  </si>
  <si>
    <t>1001 W 15th St,  San Pedro,  CA 90731</t>
  </si>
  <si>
    <t>TAPER EL</t>
  </si>
  <si>
    <t>1824 Taper Ave,  San Pedro,  CA 90731</t>
  </si>
  <si>
    <t>TOWNE EL</t>
  </si>
  <si>
    <t>18924 Towne Ave,  Carson,  CA 90746</t>
  </si>
  <si>
    <t>University Pathways Medical Mag Academy</t>
  </si>
  <si>
    <t>11227 S. San Pedro Street,  Los Angeles,  CA 90061</t>
  </si>
  <si>
    <t>University Pathways Public Svc Academy</t>
  </si>
  <si>
    <t>1415 Firestone Blvd,  Los Angeles,  CA 90001</t>
  </si>
  <si>
    <t>VAN DEENE EL</t>
  </si>
  <si>
    <t>826 W Javelin St,  Torrance,  CA 90502</t>
  </si>
  <si>
    <t>WASHINGTON PC</t>
  </si>
  <si>
    <t>860 W 112th St,  Los Angeles,  CA 90044</t>
  </si>
  <si>
    <t>WEIGAND EL</t>
  </si>
  <si>
    <t>10401 Weigand Ave,  Los Angeles,  CA 90002</t>
  </si>
  <si>
    <t>WHITE MS</t>
  </si>
  <si>
    <t>22102 S Figueroa St,  Carson,  CA 90745</t>
  </si>
  <si>
    <t>WHITE POINT EL</t>
  </si>
  <si>
    <t>1410 Silvius Ave,  San Pedro,  CA 90731</t>
  </si>
  <si>
    <t>Wilmington MS STEAM Magnet</t>
  </si>
  <si>
    <t>1700 Gulf Ave,  Wilmington,  CA 90744</t>
  </si>
  <si>
    <t>WILMINGTON PARK EL</t>
  </si>
  <si>
    <t>1140 Mahar Ave,  Wilmington,  CA 90744</t>
  </si>
  <si>
    <t>WISDOM EL</t>
  </si>
  <si>
    <t>1125 E 74th St,  Los Angeles,  CA 90001</t>
  </si>
  <si>
    <t>3RD ST EL</t>
  </si>
  <si>
    <t>201 S June St,  Los Angeles,  CA 90004</t>
  </si>
  <si>
    <t>90004</t>
  </si>
  <si>
    <t>West</t>
  </si>
  <si>
    <t>66TH ST EL</t>
  </si>
  <si>
    <t>6600 S San Pedro St,  Los Angeles,  CA 90003</t>
  </si>
  <si>
    <t>75TH ST EL</t>
  </si>
  <si>
    <t>142 W 75th St,  Los Angeles,  CA 90003</t>
  </si>
  <si>
    <t>ADDAMS HS</t>
  </si>
  <si>
    <t>16341 Donmetz St,  Granada Hills,  CA 91344</t>
  </si>
  <si>
    <t>91344</t>
  </si>
  <si>
    <t>Northwest</t>
  </si>
  <si>
    <t>ALDAMA EL</t>
  </si>
  <si>
    <t>632 North Avenue 50,  Los Angeles,  CA 90042</t>
  </si>
  <si>
    <t>90042</t>
  </si>
  <si>
    <t>Central</t>
  </si>
  <si>
    <t>ALTA LOMA EL</t>
  </si>
  <si>
    <t>1745 Vineyard Ave,  Los Angeles,  CA 90019</t>
  </si>
  <si>
    <t>90019</t>
  </si>
  <si>
    <t>ANGEL'S GATE HS</t>
  </si>
  <si>
    <t>3607 S Gaffey St,  San Pedro,  CA 90731</t>
  </si>
  <si>
    <t>ANNANDALE EL</t>
  </si>
  <si>
    <t>6125 Poppy Peak Dr,  Los Angeles,  CA 90042</t>
  </si>
  <si>
    <t>ARLINGTON HTS EL</t>
  </si>
  <si>
    <t>1717 7th Ave.,  Los Angeles,  CA 90019</t>
  </si>
  <si>
    <t>BANCROFT MS</t>
  </si>
  <si>
    <t>929 N Las Palmas Ave,  Los Angeles,  CA 90038</t>
  </si>
  <si>
    <t>90038</t>
  </si>
  <si>
    <t>Banneker Center &amp; Transition Center</t>
  </si>
  <si>
    <t>14024 S San Pedro St,  Los Angeles,  CA 90061</t>
  </si>
  <si>
    <t>BELMONT SH</t>
  </si>
  <si>
    <t>1575 W 2nd St,  Los Angeles,  CA 90026</t>
  </si>
  <si>
    <t>90026</t>
  </si>
  <si>
    <t>BERNSTEIN SH</t>
  </si>
  <si>
    <t>1309 N Wilton Place,  Hollywood,  CA 90028</t>
  </si>
  <si>
    <t>90028</t>
  </si>
  <si>
    <t>BETHUNE MS</t>
  </si>
  <si>
    <t>155 W 69th St,  Los Angeles,  CA 90003</t>
  </si>
  <si>
    <t>BRIGHT EL</t>
  </si>
  <si>
    <t>1771 W 36th St,  Los Angeles,  CA 90018</t>
  </si>
  <si>
    <t>90018</t>
  </si>
  <si>
    <t>BROOKLYN AVE EL</t>
  </si>
  <si>
    <t>4620 Cesar E Chavez Ave,  Los Angeles,  CA 90022</t>
  </si>
  <si>
    <t>90022</t>
  </si>
  <si>
    <t>East</t>
  </si>
  <si>
    <t>BUCHANAN EL</t>
  </si>
  <si>
    <t>5024 Buchanan St,  Los Angeles,  CA 90042</t>
  </si>
  <si>
    <t>Burbank MS Arts/Tech/Comm Magnet</t>
  </si>
  <si>
    <t>6460 N Figueroa St,  Los Angeles,  CA 90042</t>
  </si>
  <si>
    <t>BURROUGHS MS</t>
  </si>
  <si>
    <t>600 S Mc Cadden Pl,  Los Angeles,  CA 90005</t>
  </si>
  <si>
    <t>90005</t>
  </si>
  <si>
    <t>BUSHNELL WAY EL</t>
  </si>
  <si>
    <t>5507 Bushnell Way,  Los Angeles,  CA 90042</t>
  </si>
  <si>
    <t>CARSON-GORE ACADEMY</t>
  </si>
  <si>
    <t>3200 W. Washington Blvd,  Los Angeles,  CA 90018</t>
  </si>
  <si>
    <t>CDS ALONZO</t>
  </si>
  <si>
    <t>5755 Fountain Avenue,  Los Angeles,  CA 90028</t>
  </si>
  <si>
    <t>CDS JOHNSON</t>
  </si>
  <si>
    <t>10601 S Grandee Ave,  Los Angeles,  CA 90002</t>
  </si>
  <si>
    <t>CDS JOHNSTON</t>
  </si>
  <si>
    <t>2210 Taper Ave,  San Pedro,  CA 90731</t>
  </si>
  <si>
    <t>CDS LONDON</t>
  </si>
  <si>
    <t>12924-A Oxnard St,  Valley Glen,  CA 91401</t>
  </si>
  <si>
    <t>91401</t>
  </si>
  <si>
    <t>Northeast</t>
  </si>
  <si>
    <t>CHEREMOYA EL</t>
  </si>
  <si>
    <t>6017 Franklin Ave,  Los Angeles,  CA 90028</t>
  </si>
  <si>
    <t>CITY OF ANGELS</t>
  </si>
  <si>
    <t>221 S Eastman Ave,  Los Angeles,  CA 90063</t>
  </si>
  <si>
    <t>90063</t>
  </si>
  <si>
    <t>CONTRERAS BUS TOUR</t>
  </si>
  <si>
    <t>322 S Lucas Ave,  Los Angeles,  CA 90017</t>
  </si>
  <si>
    <t>90017</t>
  </si>
  <si>
    <t>CTC - West</t>
  </si>
  <si>
    <t>7850 Melrose Ave,  Los Angeles,  CA 90046</t>
  </si>
  <si>
    <t>90046</t>
  </si>
  <si>
    <t>DAHLIA HEIGHTS EL</t>
  </si>
  <si>
    <t>5063 Floristan Ave,  Los Angeles,  CA 90041</t>
  </si>
  <si>
    <t>90041</t>
  </si>
  <si>
    <t>DELEVAN DRIVE EL</t>
  </si>
  <si>
    <t>4168 W Ave 42,  Los Angeles,  CA 90065</t>
  </si>
  <si>
    <t>90065</t>
  </si>
  <si>
    <t>DOWNTWN BUSINESS MAG</t>
  </si>
  <si>
    <t>1200 W Colton St.,  Los Angeles,  CA 90026</t>
  </si>
  <si>
    <t>EAGLE ROCK EL</t>
  </si>
  <si>
    <t>2057 Fair Park Ave,  Los Angeles,  CA 90041</t>
  </si>
  <si>
    <t>EARHART HS</t>
  </si>
  <si>
    <t>5355 Colfax Ave,  N Hollywood,  CA 91601</t>
  </si>
  <si>
    <t>91601</t>
  </si>
  <si>
    <t>East LA Occupational Center</t>
  </si>
  <si>
    <t>2100 Marengo St,  Los Angeles,  CA 90033</t>
  </si>
  <si>
    <t>90033</t>
  </si>
  <si>
    <t>DACE</t>
  </si>
  <si>
    <t>ELIZABETH LC</t>
  </si>
  <si>
    <t>4811 Elizabeth St,  Cudahy,  CA 90201</t>
  </si>
  <si>
    <t>90201</t>
  </si>
  <si>
    <t>Evans CAS</t>
  </si>
  <si>
    <t>717 N Figueroa St,  Los Angeles,  CA 90012</t>
  </si>
  <si>
    <t>90012</t>
  </si>
  <si>
    <t>EVERGREEN HS</t>
  </si>
  <si>
    <t>13101 Dronfield Ave,  Sylmar,  CA 91342</t>
  </si>
  <si>
    <t>91342</t>
  </si>
  <si>
    <t>Friedman Occupational Center</t>
  </si>
  <si>
    <t>1646 S Olive St,  Los Angeles,  CA 90015</t>
  </si>
  <si>
    <t>90015</t>
  </si>
  <si>
    <t>GAGE MS</t>
  </si>
  <si>
    <t>2880 E Gage Ave,  Huntington Park,  CA 90255</t>
  </si>
  <si>
    <t>90255</t>
  </si>
  <si>
    <t>GARFIELD SH</t>
  </si>
  <si>
    <t>5101 E. 6th St.,  Los Angeles,  CA 90022</t>
  </si>
  <si>
    <t>Garvanza ES Tech/Leadership Magnet</t>
  </si>
  <si>
    <t>317 N Ave 62,  Los Angeles,  CA 90042</t>
  </si>
  <si>
    <t>GRANT EL</t>
  </si>
  <si>
    <t>1530 N Wilton Pl,  Los Angeles,  CA 90028</t>
  </si>
  <si>
    <t>Hamasaki Medical/Science Magnet School</t>
  </si>
  <si>
    <t>4865 E First St,  Los Angeles,  CA 90022</t>
  </si>
  <si>
    <t>Harbor Occupational Center</t>
  </si>
  <si>
    <t>740 N Pacific Ave,  San Pedro,  CA 90731</t>
  </si>
  <si>
    <t>HARTE PREP MS</t>
  </si>
  <si>
    <t>9301 S Hoover St,  Los Angeles,  CA 90044</t>
  </si>
  <si>
    <t>HARVARD EL</t>
  </si>
  <si>
    <t>330 North Harvard Boulevard,  Los Angeles,  CA 90004</t>
  </si>
  <si>
    <t>HOLLYWOOD SH</t>
  </si>
  <si>
    <t>1521 N Highland Ave,  Los Angeles,  CA 90028</t>
  </si>
  <si>
    <t>HOPE HS</t>
  </si>
  <si>
    <t>7840 Towne Ave,  Los Angeles,  CA 90003</t>
  </si>
  <si>
    <t>INDEPENDENCE HS</t>
  </si>
  <si>
    <t>6501 Balboa Blvd,  Lake Balboa,  CA 91406</t>
  </si>
  <si>
    <t>91406</t>
  </si>
  <si>
    <t>IRVING MME MAG</t>
  </si>
  <si>
    <t>3010 Estara Ave,  Los Angeles,  CA 90065</t>
  </si>
  <si>
    <t>KAHLO HS</t>
  </si>
  <si>
    <t>1924 S Los Angeles St,  Los Angeles,  CA 90011</t>
  </si>
  <si>
    <t>90011</t>
  </si>
  <si>
    <t>KINGSLEY EL</t>
  </si>
  <si>
    <t>5200 W Virginia Ave,  Los Angeles,  CA 90029</t>
  </si>
  <si>
    <t>90029</t>
  </si>
  <si>
    <t>LE CONTE MS</t>
  </si>
  <si>
    <t>1316 N Bronson Ave,  Hollywood,  CA 90028</t>
  </si>
  <si>
    <t>Leichman Career Preparatory &amp; Transit Ct</t>
  </si>
  <si>
    <t>19034 Gault St,  Reseda,  CA 91335</t>
  </si>
  <si>
    <t>91335</t>
  </si>
  <si>
    <t>LEWIS HS</t>
  </si>
  <si>
    <t>12508 Wicks St,  Sun Valley,  CA 91352</t>
  </si>
  <si>
    <t>91352</t>
  </si>
  <si>
    <t>LOKRANTZ SP ED CTR</t>
  </si>
  <si>
    <t>19451 Wyandotte St,  Reseda,  CA 91335</t>
  </si>
  <si>
    <t>LONDON HS</t>
  </si>
  <si>
    <t>12924 Oxnard St,  Van Nuys,  CA 91401</t>
  </si>
  <si>
    <t>Los Angeles CAS</t>
  </si>
  <si>
    <t>4650 W Olympic Blvd,  Los Angeles,  CA 90019</t>
  </si>
  <si>
    <t>Lowman Sp Ed &amp; Career Transition Center</t>
  </si>
  <si>
    <t>12827 Saticoy St,  N Hollywood,  CA 91605</t>
  </si>
  <si>
    <t>91605</t>
  </si>
  <si>
    <t>MALABAR EL</t>
  </si>
  <si>
    <t>3200 E Malabar St,  Los Angeles,  CA 90063</t>
  </si>
  <si>
    <t>MARLTON</t>
  </si>
  <si>
    <t>4000 Santo Tomas Dr,  Los Angeles,  CA 90008</t>
  </si>
  <si>
    <t>90008</t>
  </si>
  <si>
    <t>MC ALISTER HS CYESIS</t>
  </si>
  <si>
    <t>611 S Corondolet St,  Los Angeles,  CA 90057</t>
  </si>
  <si>
    <t>90057</t>
  </si>
  <si>
    <t>MC KINLEY EL</t>
  </si>
  <si>
    <t>7812 Mc Kinley Ave,  Los Angeles,  CA 90001</t>
  </si>
  <si>
    <t>MCBRIDE SP ED CTR</t>
  </si>
  <si>
    <t>3960 Centinela Ave,  Los Angeles,  CA 90066</t>
  </si>
  <si>
    <t>90066</t>
  </si>
  <si>
    <t>METROPOLITAN HS</t>
  </si>
  <si>
    <t>727 S Wilson St,  Los Angeles,  CA 90021</t>
  </si>
  <si>
    <t>90021</t>
  </si>
  <si>
    <t>MILLER CTC</t>
  </si>
  <si>
    <t>8218 Vanalden Ave,  Reseda,  CA 91335</t>
  </si>
  <si>
    <t>MIRAMONTE EL</t>
  </si>
  <si>
    <t>1400 E 68th St,  Los Angeles,  CA 90001</t>
  </si>
  <si>
    <t>MONTE VISTA EL</t>
  </si>
  <si>
    <t>5423 Monte Vista St,  Los Angeles,  CA 90042</t>
  </si>
  <si>
    <t>MONTEREY HS</t>
  </si>
  <si>
    <t>466 S Fraser Ave,  Los Angeles,  CA 90022</t>
  </si>
  <si>
    <t>MOORE M/S/T ACAD</t>
  </si>
  <si>
    <t>1321 E 61st St,  Los Angeles,  CA 90001</t>
  </si>
  <si>
    <t>MT LUKENS HS</t>
  </si>
  <si>
    <t>7705 Summitrose St,  Tujunga,  CA 91042</t>
  </si>
  <si>
    <t>91042</t>
  </si>
  <si>
    <t>MULTNOMAH EL</t>
  </si>
  <si>
    <t>2101 N Indiana Ave,  Los Angeles,  CA 90032</t>
  </si>
  <si>
    <t>90032</t>
  </si>
  <si>
    <t>N Valley Occupational Ctr</t>
  </si>
  <si>
    <t>11450 Sharp Ave,  Mission Hills,  CA 91345</t>
  </si>
  <si>
    <t>91345</t>
  </si>
  <si>
    <t>OWENSMOUTH HS</t>
  </si>
  <si>
    <t>6921 Jordan Ave,  Canoga Park,  CA 91303</t>
  </si>
  <si>
    <t>91303</t>
  </si>
  <si>
    <t>PACIFIC BLVD SCHOOL</t>
  </si>
  <si>
    <t>2660 E 57th St,  Huntington Prk,  CA 90255</t>
  </si>
  <si>
    <t>PARMELEE EL</t>
  </si>
  <si>
    <t>1338 E 76th Pl,  Los Angeles,  CA 90001</t>
  </si>
  <si>
    <t>PEREZ SP ED CTR</t>
  </si>
  <si>
    <t>4540 Michigan Ave,  Los Angeles,  CA 90022</t>
  </si>
  <si>
    <t>QUEEN ANNE EL</t>
  </si>
  <si>
    <t>1212 Queen Anne Pl,  Los Angeles,  CA 90019</t>
  </si>
  <si>
    <t>RAMONA EL</t>
  </si>
  <si>
    <t>1133 N Mariposa Ave,  Los Angeles,  CA 90029</t>
  </si>
  <si>
    <t>RAMONA HS</t>
  </si>
  <si>
    <t>231 S Alma Ave,  Los Angeles,  CA 90063</t>
  </si>
  <si>
    <t>Richard N Slawson SE Occ Ctr</t>
  </si>
  <si>
    <t>5500 Rickenbacker Rd, Bell,  CA 90201</t>
  </si>
  <si>
    <t>RILEY HS CYESIS</t>
  </si>
  <si>
    <t>1524 E 103rd St,  Los Angeles,  CA 90002</t>
  </si>
  <si>
    <t>RIORDAN PC</t>
  </si>
  <si>
    <t>5531 Monte Vista St,  Los Angeles,  CA 90042</t>
  </si>
  <si>
    <t>ROCKDALE VAPA MAG</t>
  </si>
  <si>
    <t>1303 Yosemite Dr,  Los Angeles,  CA 90041</t>
  </si>
  <si>
    <t>Rodia HS</t>
  </si>
  <si>
    <t>2701 Sequoia Drive,  South Gate,  CA 90280</t>
  </si>
  <si>
    <t>90280</t>
  </si>
  <si>
    <t>ROYBAL LC</t>
  </si>
  <si>
    <t>1200 W Colton Street,  Los Angeles,  CA 90026</t>
  </si>
  <si>
    <t>SAN ANTONIO HS</t>
  </si>
  <si>
    <t>2911 Belgrade Avenue,  Huntington Park,  CA 90255</t>
  </si>
  <si>
    <t>San Pascual Avenue Elementary STEAM Magn</t>
  </si>
  <si>
    <t>815 San Pascual Ave,  Los Angeles,  CA 90042</t>
  </si>
  <si>
    <t>SATURN EL</t>
  </si>
  <si>
    <t>5360 Saturn St,  Los Angeles,  CA 90019</t>
  </si>
  <si>
    <t>Sophia T Salvin Spec Ed Center</t>
  </si>
  <si>
    <t>1925 Budlong Ave,  Los Angeles,  CA 90007</t>
  </si>
  <si>
    <t>90007</t>
  </si>
  <si>
    <t>SOUTH PARK EL</t>
  </si>
  <si>
    <t>8510 Towne Ave,  Los Angeles,  CA 90003</t>
  </si>
  <si>
    <t>STONEY POINT HS</t>
  </si>
  <si>
    <t>10010 De Soto Ave,  Chatsworth,  CA 91311</t>
  </si>
  <si>
    <t>91311</t>
  </si>
  <si>
    <t>THOREAU HS</t>
  </si>
  <si>
    <t>5429 Quakertown Ave,  Woodland Hills,  CA 91364</t>
  </si>
  <si>
    <t>91364</t>
  </si>
  <si>
    <t>TOLAND WAY EL</t>
  </si>
  <si>
    <t>4545 Toland Way,  Los Angeles,  CA 90041</t>
  </si>
  <si>
    <t>UTAH EL</t>
  </si>
  <si>
    <t>255 Gabriel Garcia Marquez St,  Los Angeles,  CA 90033</t>
  </si>
  <si>
    <t>VAN NESS EL</t>
  </si>
  <si>
    <t>501 N Van Ness Ave,  Los Angeles,  CA 90004</t>
  </si>
  <si>
    <t>Venice CAS</t>
  </si>
  <si>
    <t>13000 W Venice Blvd,  Los Angeles,  CA 90066</t>
  </si>
  <si>
    <t>VINE EL</t>
  </si>
  <si>
    <t>955 N Vine St,  Los Angeles,  CA 90038</t>
  </si>
  <si>
    <t>WALNUT PARK MS SJ/SL</t>
  </si>
  <si>
    <t>7500 Marbrisa Ave,  Walnut Park,  CA 90255</t>
  </si>
  <si>
    <t>Waters Emp Prep Cntr</t>
  </si>
  <si>
    <t>10925 S Central,  Los Angeles,  CA 90059</t>
  </si>
  <si>
    <t>West Valley Occupational Ctr</t>
  </si>
  <si>
    <t>6200 Winnetka Ave,  Woodland Hills,  CA 91367</t>
  </si>
  <si>
    <t>91367</t>
  </si>
  <si>
    <t>WHITMAN HS</t>
  </si>
  <si>
    <t>7795 Rosewood Ave,  Los Angeles,  CA 90036</t>
  </si>
  <si>
    <t>90036</t>
  </si>
  <si>
    <t>Widney Career Prep &amp; Tran Ctr</t>
  </si>
  <si>
    <t>2302 S Gramercy Pl,  Los Angeles,  CA 90018</t>
  </si>
  <si>
    <t>WILLENBERG SP ED CTR</t>
  </si>
  <si>
    <t>308 Weymouth Ave,  San Pedro,  CA 90732</t>
  </si>
  <si>
    <t>WILSHIRE CREST EL</t>
  </si>
  <si>
    <t>5241 W Olympic Blvd,  Los Angeles,  CA 90036</t>
  </si>
  <si>
    <t>WILSHIRE PARK EL</t>
  </si>
  <si>
    <t>4063 Ingraham St,  Los Angeles,  CA 90005</t>
  </si>
  <si>
    <t>WILTON PL EL</t>
  </si>
  <si>
    <t>745 S Wilton Pl,  Los Angeles,  CA 90005</t>
  </si>
  <si>
    <t>WOODEN HS</t>
  </si>
  <si>
    <t>18741 Elkwood St,  Reseda,  CA 91335</t>
  </si>
  <si>
    <t>YORKDALE EL</t>
  </si>
  <si>
    <t>5657 Meridian St,  Los Angeles,  CA 90042</t>
  </si>
  <si>
    <t>YTH OPP UNLTD ALT HS</t>
  </si>
  <si>
    <t>915 West Manchester Avenue,  Los Angeles,  CA 90044</t>
  </si>
  <si>
    <t>2ND ST EL</t>
  </si>
  <si>
    <t>1942 E Second St,  Los Angeles,  CA 90033</t>
  </si>
  <si>
    <t>4TH ST EL</t>
  </si>
  <si>
    <t>420 S Amalia Ave,  Los Angeles,  CA 90022</t>
  </si>
  <si>
    <t>4th Street Primary Center</t>
  </si>
  <si>
    <t>469 Amalia Ave,  Los Angeles,  CA 90022</t>
  </si>
  <si>
    <t>ALBION EL</t>
  </si>
  <si>
    <t>322 S Ave 18,  Los Angeles,  CA 90031</t>
  </si>
  <si>
    <t>90031</t>
  </si>
  <si>
    <t>AMANECER PC</t>
  </si>
  <si>
    <t>832 S Eastman Ave,  Los Angeles,  CA 90023</t>
  </si>
  <si>
    <t>90023</t>
  </si>
  <si>
    <t>ANN EL</t>
  </si>
  <si>
    <t>126 E Bloom St,  Los Angeles,  CA 90012</t>
  </si>
  <si>
    <t>ANTON EL</t>
  </si>
  <si>
    <t>831 N Bonnie Beach Pl,  Los Angeles,  CA 90063</t>
  </si>
  <si>
    <t>BELL SH</t>
  </si>
  <si>
    <t>4328 Bell Ave,  Bell,  CA 90201</t>
  </si>
  <si>
    <t>BELVEDERE EL</t>
  </si>
  <si>
    <t>3724 E First St,  Los Angeles,  CA 90063</t>
  </si>
  <si>
    <t>BELVEDERE MS</t>
  </si>
  <si>
    <t>312 N Record Ave,  Los Angeles,  CA 90063</t>
  </si>
  <si>
    <t>Boyle Heights HS STEM Magnet</t>
  </si>
  <si>
    <t>2550 E. 6th St,  Los Angeles,  CA 90023</t>
  </si>
  <si>
    <t>BRAVO MEDICAL MAG</t>
  </si>
  <si>
    <t>1200 N Cornwell St,  Los Angeles,  CA 90033</t>
  </si>
  <si>
    <t>BREED EL</t>
  </si>
  <si>
    <t>2226 E Third St,  Los Angeles,  CA 90033</t>
  </si>
  <si>
    <t>BRIDGE EL</t>
  </si>
  <si>
    <t>605 N Boyle Ave,  Los Angeles,  CA 90033</t>
  </si>
  <si>
    <t>BRYSON EL</t>
  </si>
  <si>
    <t>4470 Missouri Ave,  South Gate,  CA 90280</t>
  </si>
  <si>
    <t>CHAVEZ EL</t>
  </si>
  <si>
    <t>5243 Oakland St,  Los Angeles,  CA 90032</t>
  </si>
  <si>
    <t>CITY TERRACE EL</t>
  </si>
  <si>
    <t>4350 City Terrace Dr,  Los Angeles,  CA 90063</t>
  </si>
  <si>
    <t>CORONA EL</t>
  </si>
  <si>
    <t>3825 Bell Ave,  Bell,  CA 90201</t>
  </si>
  <si>
    <t>DENA EL</t>
  </si>
  <si>
    <t>1314 Dacotah St,  Los Angeles,  CA 90023</t>
  </si>
  <si>
    <t>EASTMAN EL</t>
  </si>
  <si>
    <t>4112 E Olympic Bl,  Los Angeles,  CA 90023</t>
  </si>
  <si>
    <t>EL SERENO EL</t>
  </si>
  <si>
    <t>3838 Rosemead Ave,  Los Angeles,  CA 90032</t>
  </si>
  <si>
    <t>EL SERENO MS</t>
  </si>
  <si>
    <t>2839 N Eastern Ave,  Los Angeles,  CA 90032</t>
  </si>
  <si>
    <t>ESCALANTE EL</t>
  </si>
  <si>
    <t>4443 Live Oak St,  Cudahy,  CA 90201</t>
  </si>
  <si>
    <t>ESCUTIA PC</t>
  </si>
  <si>
    <t>6401 Bear Ave,  Bell,  CA 90201</t>
  </si>
  <si>
    <t>Esteban Torres HS Campus</t>
  </si>
  <si>
    <t>4211 Dozier St,  Los Angeles,  CA 90063</t>
  </si>
  <si>
    <t>EUCLID EL</t>
  </si>
  <si>
    <t>806 Euclid Ave,  Los Angeles,  CA 90023</t>
  </si>
  <si>
    <t>EVERGREEN EL</t>
  </si>
  <si>
    <t>2730 Ganahl St,  Los Angeles,  CA 90033</t>
  </si>
  <si>
    <t>FARMDALE EL</t>
  </si>
  <si>
    <t>2660 Ruth Swiggett Drive,  Los Angeles,  CA 90032</t>
  </si>
  <si>
    <t>FISHBURN EL</t>
  </si>
  <si>
    <t>5701 Fishburn Ave,  Maywood,  CA 90270</t>
  </si>
  <si>
    <t>90270</t>
  </si>
  <si>
    <t>FLORENCE EL</t>
  </si>
  <si>
    <t>7211 Bell Ave,  Los Angeles,  CA 90001</t>
  </si>
  <si>
    <t>FORD BLVD EL</t>
  </si>
  <si>
    <t>1112 S Ford Blvd,  Los Angeles,  CA 90022</t>
  </si>
  <si>
    <t>GARZA PC</t>
  </si>
  <si>
    <t>2705 E Hostetter St,  Los Angeles,  CA 90023</t>
  </si>
  <si>
    <t>GATES EL</t>
  </si>
  <si>
    <t>3333 Manitou Ave,  Los Angeles,  CA 90031</t>
  </si>
  <si>
    <t>GLEN ALTA EL</t>
  </si>
  <si>
    <t>3410 Sierra St,  Los Angeles,  CA 90031</t>
  </si>
  <si>
    <t>GRIFFIN EL</t>
  </si>
  <si>
    <t>2025 Griffin Ave,  Los Angeles,  CA 90031</t>
  </si>
  <si>
    <t>Griffith MS STEAM Magnet</t>
  </si>
  <si>
    <t>4765 E. 4th St.,  Los Angeles,  CA 90022</t>
  </si>
  <si>
    <t>HARRISON EL</t>
  </si>
  <si>
    <t>3529 City Terrace Dr,  Los Angeles,  CA 90063</t>
  </si>
  <si>
    <t>HELIOTROPE EL</t>
  </si>
  <si>
    <t>5911 Woodlawn Ave,  Maywood,  CA 90270</t>
  </si>
  <si>
    <t>HILLSIDE EL</t>
  </si>
  <si>
    <t>120 E Ave 35,  Los Angeles,  CA 90031</t>
  </si>
  <si>
    <t>HOLLENBECK MS</t>
  </si>
  <si>
    <t>2510 E. 6th St.,  Los Angeles,  CA 90023</t>
  </si>
  <si>
    <t>HOLMES EL</t>
  </si>
  <si>
    <t>5108 Holmes Ave,  Los Angeles,  CA 90058</t>
  </si>
  <si>
    <t>90058</t>
  </si>
  <si>
    <t>HOPE EL</t>
  </si>
  <si>
    <t>7560 State St,  Huntington Park,  CA 90255</t>
  </si>
  <si>
    <t>HUGHES EL</t>
  </si>
  <si>
    <t>4242 Clara St,  Cudahy,  CA 90201</t>
  </si>
  <si>
    <t>HUMPHREYS EL</t>
  </si>
  <si>
    <t>500 S Humphreys Ave,  Los Angeles,  CA 90022</t>
  </si>
  <si>
    <t>HUNTINGTON DR EL</t>
  </si>
  <si>
    <t>4435 N Huntington Dr,  Los Angeles,  CA 90032</t>
  </si>
  <si>
    <t>HUNTINGTON PARK EL</t>
  </si>
  <si>
    <t>6055 Corona Ave,  Huntington Park,  CA 90255</t>
  </si>
  <si>
    <t>HUNTINGTON PARK SH</t>
  </si>
  <si>
    <t>6020 Miles Ave,  Huntington Park,  CA 90255</t>
  </si>
  <si>
    <t>INDEPENDENCE EL</t>
  </si>
  <si>
    <t>8435 Victoria Ave,  South Gate,  CA 90280</t>
  </si>
  <si>
    <t>INTERNATIONAL ST LC</t>
  </si>
  <si>
    <t>5225 Tweedy Blvd,  South Gate,  CA 90280</t>
  </si>
  <si>
    <t>KENNEDY EL</t>
  </si>
  <si>
    <t>4010 E Ramboz Dr,  Los Angeles,  CA 90063</t>
  </si>
  <si>
    <t>LANE EL</t>
  </si>
  <si>
    <t>1500 Avenida Cesar Chavez,  Monterey Park,  CA 91754</t>
  </si>
  <si>
    <t>91754</t>
  </si>
  <si>
    <t>LATONA EL</t>
  </si>
  <si>
    <t>4312 Berenice Ave,  Los Angeles,  CA 90031</t>
  </si>
  <si>
    <t>LEGACY SH STEAM</t>
  </si>
  <si>
    <t>LIBERTY EL</t>
  </si>
  <si>
    <t>2728 Liberty Blvd,  South Gate,  CA 90280</t>
  </si>
  <si>
    <t>LILLIAN EL</t>
  </si>
  <si>
    <t>5909 Lillian St,  Los Angeles,  CA 90001</t>
  </si>
  <si>
    <t>LINCOLN SH</t>
  </si>
  <si>
    <t>3501 N Broadway,  Los Angeles,  CA 90031</t>
  </si>
  <si>
    <t>LOMA VISTA EL</t>
  </si>
  <si>
    <t>3629 E 58th St,  Maywood,  CA 90270</t>
  </si>
  <si>
    <t>LORENA EL</t>
  </si>
  <si>
    <t>1015 S Lorena St,  Los Angeles,  CA 90023</t>
  </si>
  <si>
    <t>LORETO EL</t>
  </si>
  <si>
    <t>3408 Arroyo Seco Ave,  Los Angeles,  CA 90065</t>
  </si>
  <si>
    <t>MADISON EL</t>
  </si>
  <si>
    <t>9820 Madison Ave,  South Gate,  CA 90280</t>
  </si>
  <si>
    <t>MARIANNA EL</t>
  </si>
  <si>
    <t>4215 E Gleason St,  Los Angeles,  CA 90063</t>
  </si>
  <si>
    <t>MARQUEZ SH HPIAM</t>
  </si>
  <si>
    <t>6361 Cottage St,  Huntington Park,  CA 90255</t>
  </si>
  <si>
    <t>MAYWOOD ACADEMY SH</t>
  </si>
  <si>
    <t>6125 Pine Ave,  Maywood,  CA 90270</t>
  </si>
  <si>
    <t>Maywood Center for Enriched Studies Mag</t>
  </si>
  <si>
    <t>5800 King Ave.,  Maywood,  CA 90270</t>
  </si>
  <si>
    <t>MAYWOOD EL</t>
  </si>
  <si>
    <t>5200 Cudahy Ave,  Maywood,  CA 90270</t>
  </si>
  <si>
    <t>MENDEZ SH</t>
  </si>
  <si>
    <t>1200 Plaza Del Sol,  Los Angeles,  CA 90033</t>
  </si>
  <si>
    <t>MIDDLETON EL</t>
  </si>
  <si>
    <t>6537 Malabar St,  Huntington Park,  CA 90255</t>
  </si>
  <si>
    <t>MIDDLETON PC</t>
  </si>
  <si>
    <t>2410 Zoe Ave,  Huntington Park,  CA 90255</t>
  </si>
  <si>
    <t>MILES EL</t>
  </si>
  <si>
    <t>6720 Miles Ave,  Huntington Park,  CA 90255</t>
  </si>
  <si>
    <t>MONTARA AVE EL</t>
  </si>
  <si>
    <t>10018 Montara Ave,  South Gate,  CA 90280</t>
  </si>
  <si>
    <t>MURCHISON EL</t>
  </si>
  <si>
    <t>1501 Murchison St,  Los Angeles,  CA 90033</t>
  </si>
  <si>
    <t>NIGHTINGALE MS</t>
  </si>
  <si>
    <t>3311 N Figueroa St,  Los Angeles,  CA 90065</t>
  </si>
  <si>
    <t>NIMITZ MS</t>
  </si>
  <si>
    <t>6021 Carmelita Ave,  Huntington Park,  CA 90255</t>
  </si>
  <si>
    <t>NUEVA VISTA EL</t>
  </si>
  <si>
    <t>4412 Randolph St,  Bell,  CA 90201</t>
  </si>
  <si>
    <t>OCHOA LC</t>
  </si>
  <si>
    <t>5027 Live Oak Street,  Cudahy,  CA 90201</t>
  </si>
  <si>
    <t>ORCHARD ACADEMIES 2B</t>
  </si>
  <si>
    <t>6411 Orchard Ave,  Bell,  CA 90201</t>
  </si>
  <si>
    <t>PARK AVE EL</t>
  </si>
  <si>
    <t>8020 Park Avenue,  Cudahy,  CA 90201</t>
  </si>
  <si>
    <t>Robert L Stevenson College &amp; Career Prep</t>
  </si>
  <si>
    <t>725 S Indiana St,  Los Angeles,  CA 90023</t>
  </si>
  <si>
    <t>ROOSEVELT SH</t>
  </si>
  <si>
    <t>2530 E. 4th Street,  Los Angeles,  CA 90033</t>
  </si>
  <si>
    <t>ROWAN EL</t>
  </si>
  <si>
    <t>600 S Rowan Ave,  Los Angeles,  CA 90023</t>
  </si>
  <si>
    <t>ROYBAL-ALLARD EL</t>
  </si>
  <si>
    <t>3232 Saturn Ave,  Huntington Park,  CA 90255</t>
  </si>
  <si>
    <t>San Antonio ES STEM Magnet</t>
  </si>
  <si>
    <t>6222 State St,  Huntington Park,  CA 90255</t>
  </si>
  <si>
    <t>SAN GABRIEL EL</t>
  </si>
  <si>
    <t>8628 San Gabriel Ave,  South Gate,  CA 90280</t>
  </si>
  <si>
    <t>SAN MIGUEL EL</t>
  </si>
  <si>
    <t>9801 San Miguel Ave,  South Gate,  CA 90280</t>
  </si>
  <si>
    <t>SHERIDAN ST EL</t>
  </si>
  <si>
    <t>416 N Cornwell St,  Los Angeles,  CA 90033</t>
  </si>
  <si>
    <t>SIERRA PARK EL</t>
  </si>
  <si>
    <t>3170 Budau Ave,  Los Angeles,  CA 90032</t>
  </si>
  <si>
    <t>SIERRA VISTA EL</t>
  </si>
  <si>
    <t>4342 Alpha St,  Los Angeles,  CA 90032</t>
  </si>
  <si>
    <t>SOLANO EL</t>
  </si>
  <si>
    <t>615 Solano Ave,  Los Angeles,  CA 90012</t>
  </si>
  <si>
    <t>SOLIS LEARNING ACAD</t>
  </si>
  <si>
    <t>319 N. Humphreys Ave,  Los Angeles,  CA 90022</t>
  </si>
  <si>
    <t>SOTO EL</t>
  </si>
  <si>
    <t>1020 S Soto St,  Los Angeles,  CA 90023</t>
  </si>
  <si>
    <t>SOUTH EAST SH</t>
  </si>
  <si>
    <t>2720 Tweedy Blvd,  South Gate,  CA 90280</t>
  </si>
  <si>
    <t>SOUTH GATE MS</t>
  </si>
  <si>
    <t>4100 Firestone Blvd,  South Gate,  CA 90280</t>
  </si>
  <si>
    <t>SOUTH GATE SH</t>
  </si>
  <si>
    <t>3351 Firestone Blvd,  South Gate,  CA 90280</t>
  </si>
  <si>
    <t>SOUTHEAST MS</t>
  </si>
  <si>
    <t>2560 Tweedy Blvd,  South Gate,  CA 90280</t>
  </si>
  <si>
    <t>STANFORD EL</t>
  </si>
  <si>
    <t>2833 Illinois Ave,  South Gate,  CA 90280</t>
  </si>
  <si>
    <t>STANFORD PC</t>
  </si>
  <si>
    <t>3020 Kansas Avenue,  South Gate,  CA 90280</t>
  </si>
  <si>
    <t>STATE EL</t>
  </si>
  <si>
    <t>3211 Santa Ana St,  South Gate,  CA 90280</t>
  </si>
  <si>
    <t>SUNRISE EL</t>
  </si>
  <si>
    <t>2821 E. 7th St.,  Los Angeles,  CA 90023</t>
  </si>
  <si>
    <t>TORRES ELA PA MAG</t>
  </si>
  <si>
    <t>TORRES ENG &amp; TECH</t>
  </si>
  <si>
    <t>Torres HS Social Justice Ldshp Ac Magnet</t>
  </si>
  <si>
    <t>TORRES HUM/ART/TECH</t>
  </si>
  <si>
    <t>TORRES RENAISSANCE</t>
  </si>
  <si>
    <t>TWEEDY EL</t>
  </si>
  <si>
    <t>9724 Pinehurst Ave,  South Gate,  CA 90280</t>
  </si>
  <si>
    <t>VERNON CITY EL</t>
  </si>
  <si>
    <t>2360 E Vernon Ave,  Los Angeles,  CA 90058</t>
  </si>
  <si>
    <t>VICTORIA EL</t>
  </si>
  <si>
    <t>3320 Missouri Ave,  South Gate,  CA 90280</t>
  </si>
  <si>
    <t>WALNUT PARK EL</t>
  </si>
  <si>
    <t>2642 E Olive St,  Huntington Park,  CA 90255</t>
  </si>
  <si>
    <t>WILLOW EL</t>
  </si>
  <si>
    <t>2777 Willow Pl,  South Gate,  CA 90280</t>
  </si>
  <si>
    <t>WILSON SH</t>
  </si>
  <si>
    <t>4500 Multnomah St,  Los Angeles,  CA 90032</t>
  </si>
  <si>
    <t>WOODLAWN EL</t>
  </si>
  <si>
    <t>6314 Woodlawn Ave,  Bell,  CA 90201</t>
  </si>
  <si>
    <t>1ST ST EL</t>
  </si>
  <si>
    <t>2820 E First St,  Los Angeles,  CA 90033</t>
  </si>
  <si>
    <t>APPERSON EL</t>
  </si>
  <si>
    <t>10233 Woodward Ave,  Sunland,  CA 91040</t>
  </si>
  <si>
    <t>91040</t>
  </si>
  <si>
    <t>ARLETA SH</t>
  </si>
  <si>
    <t>14200 Van Nuys Blvd,  Arleta,  CA 91331</t>
  </si>
  <si>
    <t>91331</t>
  </si>
  <si>
    <t>ARMINTA EL</t>
  </si>
  <si>
    <t>11530 Strathern St,  N Hollywood,  CA 91605</t>
  </si>
  <si>
    <t>BEACHY EL</t>
  </si>
  <si>
    <t>9757 Beachy Ave,  Arleta,  CA 91331</t>
  </si>
  <si>
    <t>BELLINGHAM EL</t>
  </si>
  <si>
    <t>6728 Bellingham Avenue,  N Hollywood,  CA 91606</t>
  </si>
  <si>
    <t>91606</t>
  </si>
  <si>
    <t>BRAINARD EL</t>
  </si>
  <si>
    <t>11407 Brainard Ave,  Lakeview Terrace,  CA 91342</t>
  </si>
  <si>
    <t>BROADOUS EL</t>
  </si>
  <si>
    <t>12561 Filmore St,  Pacoima,  CA 91331</t>
  </si>
  <si>
    <t>BURBANK EL</t>
  </si>
  <si>
    <t>12215 Albers St,  N Hollywood,  CA 91607</t>
  </si>
  <si>
    <t>91607</t>
  </si>
  <si>
    <t>BURTON EL</t>
  </si>
  <si>
    <t>8111 Calhoun Ave,  Panorama City,  CA 91402</t>
  </si>
  <si>
    <t>91402</t>
  </si>
  <si>
    <t>BYRD MS</t>
  </si>
  <si>
    <t>8501 Arleta Avenue,  Sun Valley,  CA 91352</t>
  </si>
  <si>
    <t>CAMELLIA EL</t>
  </si>
  <si>
    <t>7451 Camellia Ave,  N Hollywood,  CA 91605</t>
  </si>
  <si>
    <t>CANTERBURY EL</t>
  </si>
  <si>
    <t>13670 Montague St,  Arleta,  CA 91331</t>
  </si>
  <si>
    <t>CARDENAS EL</t>
  </si>
  <si>
    <t>6900 Calhoun Ave,  Van Nuys,  CA 91405</t>
  </si>
  <si>
    <t>91405</t>
  </si>
  <si>
    <t>Carpenter Community Center</t>
  </si>
  <si>
    <t>3909 Carpenter Ave,  Studio City,  CA 91604</t>
  </si>
  <si>
    <t>91604</t>
  </si>
  <si>
    <t>Chandler El</t>
  </si>
  <si>
    <t>14030 Weddington St,  Sherman Oaks,  CA 91401</t>
  </si>
  <si>
    <t>CHAVEZ LA ARTES MAG</t>
  </si>
  <si>
    <t>1001 Arroyo Ave,  San Fernando,  CA 91340</t>
  </si>
  <si>
    <t>91340</t>
  </si>
  <si>
    <t>CHAVEZ LA ASE</t>
  </si>
  <si>
    <t>CHAVEZ LA SJ HUM AC</t>
  </si>
  <si>
    <t>Chavez Learning Acad-Technology Prep</t>
  </si>
  <si>
    <t>COLDWATER CYN EL</t>
  </si>
  <si>
    <t>6850 Coldwater Canyon Ave,  N Hollywood,  CA 91605</t>
  </si>
  <si>
    <t>COLFAX CHARTER EL</t>
  </si>
  <si>
    <t>4935 N. Colfax Avenue,  Valley Village,  CA 91601</t>
  </si>
  <si>
    <t>COLUMBUS AVE EL</t>
  </si>
  <si>
    <t>6700 Columbus Avenue,  Van Nuys,  CA 91405</t>
  </si>
  <si>
    <t>COUGHLIN EL</t>
  </si>
  <si>
    <t>11035 Borden Avenue,  Pacoima,  CA 91331</t>
  </si>
  <si>
    <t>DIXIE CYN COMM CHTR</t>
  </si>
  <si>
    <t>4220 Dixie Canyon Ave,  Sherman Oaks,  CA 91423</t>
  </si>
  <si>
    <t>91423</t>
  </si>
  <si>
    <t>DYER EL</t>
  </si>
  <si>
    <t>14500 Dyer St,  Sylmar,  CA 91342</t>
  </si>
  <si>
    <t>EAST VALLEY SH</t>
  </si>
  <si>
    <t>5525 Vineland Ave,  N Hollywood,  CA 91601</t>
  </si>
  <si>
    <t>EL DORADO EL</t>
  </si>
  <si>
    <t>12749 El Dorado Ave,  Sylmar,  CA 91342</t>
  </si>
  <si>
    <t>ERWIN EL</t>
  </si>
  <si>
    <t>13400 Erwin St,  Van Nuys,  CA 91401</t>
  </si>
  <si>
    <t>FAIR EL</t>
  </si>
  <si>
    <t>6501 Fair Ave,  N Hollywood,  CA 91606</t>
  </si>
  <si>
    <t>FERNANGELES EL</t>
  </si>
  <si>
    <t>12001 Art St,  Sun Valley,  CA 91352</t>
  </si>
  <si>
    <t>FULTON COLLEGE PREP</t>
  </si>
  <si>
    <t>7477 Kester Ave,  Van Nuys,  CA 91405</t>
  </si>
  <si>
    <t>GLENWOOD EL</t>
  </si>
  <si>
    <t>8001 Ledge Ave,  Sun Valley,  CA 91352</t>
  </si>
  <si>
    <t>GRANT SH</t>
  </si>
  <si>
    <t>13000 Oxnard St,  Van Nuys,  CA 91401</t>
  </si>
  <si>
    <t>GRIDLEY EL</t>
  </si>
  <si>
    <t>1907 8th St.,  San Fernando,  CA 91340</t>
  </si>
  <si>
    <t>HADDON EL</t>
  </si>
  <si>
    <t>10115 Haddon Ave,  Pacoima,  CA 91331</t>
  </si>
  <si>
    <t>HARDING EL</t>
  </si>
  <si>
    <t>13060 Harding St,  Sylmar,  CA 91342</t>
  </si>
  <si>
    <t>HAZELTINE EL</t>
  </si>
  <si>
    <t>7150 Hazeltine Ave,  Van Nuys,  CA 91405</t>
  </si>
  <si>
    <t>HERRICK EL</t>
  </si>
  <si>
    <t>13350 Herrick Ave,  Sylmar,  CA 91342</t>
  </si>
  <si>
    <t>HUBBARD EL</t>
  </si>
  <si>
    <t>13325 Hubbard St,  Sylmar,  CA 91342</t>
  </si>
  <si>
    <t>KESTER EL</t>
  </si>
  <si>
    <t>5353 Kester Ave,  Van Nuys,  CA 91411</t>
  </si>
  <si>
    <t>91411</t>
  </si>
  <si>
    <t>KITTRIDGE EL</t>
  </si>
  <si>
    <t>13619 Kittridge St,  Van Nuys,  CA 91401</t>
  </si>
  <si>
    <t>KORENSTEIN EL</t>
  </si>
  <si>
    <t>7650 N Ben Avenue,  North Hollywood,  CA 91605</t>
  </si>
  <si>
    <t>LANKERSHIM EL</t>
  </si>
  <si>
    <t>5250 Bakman Ave,  N Hollywood,  CA 91601</t>
  </si>
  <si>
    <t>Louis Armstrong Middle School</t>
  </si>
  <si>
    <t>5041 Sunnyslope Ave,  Sherman Oaks,  CA 91423</t>
  </si>
  <si>
    <t>MACLAY MS</t>
  </si>
  <si>
    <t>12540 Pierce Ave,  Pacoima,  CA 91331</t>
  </si>
  <si>
    <t>MADISON MS</t>
  </si>
  <si>
    <t>13000 Hart St,  N Hollywood,  CA 91605</t>
  </si>
  <si>
    <t>MONLUX EL</t>
  </si>
  <si>
    <t>6051 Bellaire Ave,  N Hollywood,  CA 91606</t>
  </si>
  <si>
    <t>MORNINGSIDE EL</t>
  </si>
  <si>
    <t>576 N Maclay Ave,  San Fernando,  CA 91340</t>
  </si>
  <si>
    <t>MOUNT GLEASON MS</t>
  </si>
  <si>
    <t>10965 Mt Gleason Ave,  Sunland,  CA 91040</t>
  </si>
  <si>
    <t>MOUNTAIN VIEW EL</t>
  </si>
  <si>
    <t>6410 Olcott St,  Tujunga,  CA 91042</t>
  </si>
  <si>
    <t>NO HOLLYWOOD SH</t>
  </si>
  <si>
    <t>5231 Colfax Ave,  N Hollywood,  CA 91601</t>
  </si>
  <si>
    <t>NOBLE EL</t>
  </si>
  <si>
    <t>8329 Noble Ave,  North Hills,  CA 91343</t>
  </si>
  <si>
    <t>91343</t>
  </si>
  <si>
    <t>O MELVENY EL</t>
  </si>
  <si>
    <t>728 Woodworth St,  San Fernando,  CA 91340</t>
  </si>
  <si>
    <t>OBAMA EL</t>
  </si>
  <si>
    <t>8150 Cedros Ave,  Panorama City,  CA 91402</t>
  </si>
  <si>
    <t>OLIVE VISTA MS</t>
  </si>
  <si>
    <t>14600 Tyler St,  Sylmar,  CA 91342</t>
  </si>
  <si>
    <t>OSCEOLA EL</t>
  </si>
  <si>
    <t>14940 Osceola St,  Sylmar,  CA 91342</t>
  </si>
  <si>
    <t>OXNARD EL</t>
  </si>
  <si>
    <t>10912 Oxnard St,  N Hollywood,  CA 91606</t>
  </si>
  <si>
    <t>PACOIMA MS</t>
  </si>
  <si>
    <t>9919 Laurel Canyon Blvd,  Pacoima,  CA 91331</t>
  </si>
  <si>
    <t>PANORAMA SH</t>
  </si>
  <si>
    <t>8015 Van Nuys Blvd,  Panorama City,  CA 91402</t>
  </si>
  <si>
    <t>PINEWOOD EL</t>
  </si>
  <si>
    <t>10111 Silverton Ave,  Tujunga,  CA 91042</t>
  </si>
  <si>
    <t>PLAINVIEW ACADEMC CA</t>
  </si>
  <si>
    <t>10819 Plainview Ave,  Tujunga,  CA 91042</t>
  </si>
  <si>
    <t>POLYTECHNIC SH</t>
  </si>
  <si>
    <t>12431 Roscoe Blvd,  Sun Valley,  CA 91352</t>
  </si>
  <si>
    <t>RANCHITO EL</t>
  </si>
  <si>
    <t>7940 Ranchito Ave,  Panorama City,  CA 91402</t>
  </si>
  <si>
    <t>REED MS</t>
  </si>
  <si>
    <t>4525 Irvine Ave,  N Hollywood,  CA 91602</t>
  </si>
  <si>
    <t>91602</t>
  </si>
  <si>
    <t>RIO VISTA EL</t>
  </si>
  <si>
    <t>4243 Satsuma Ave,  N Hollywood,  CA 91602</t>
  </si>
  <si>
    <t>Riverside Drive Charter</t>
  </si>
  <si>
    <t>13061 Riverside Dr,  Sherman Oaks,  CA 91423</t>
  </si>
  <si>
    <t>ROMER MS</t>
  </si>
  <si>
    <t>6501 Laurel Canyon Blvd,  North Hollywood,  CA 91606</t>
  </si>
  <si>
    <t>ROSCOE EL</t>
  </si>
  <si>
    <t>10765 Strathern St,  Sun Valley,  CA 91352</t>
  </si>
  <si>
    <t>SAN FERNANDO EL</t>
  </si>
  <si>
    <t>1130 Mott St,  San Fernando,  CA 91340</t>
  </si>
  <si>
    <t>SAN FERNANDO MS</t>
  </si>
  <si>
    <t>130 N Brand Blvd,  San Fernando,  CA 91340</t>
  </si>
  <si>
    <t>SAN FERNANDO SH</t>
  </si>
  <si>
    <t>11133 O'Melveny Ave,  San Fernando,  CA 91340</t>
  </si>
  <si>
    <t>SATICOY EL</t>
  </si>
  <si>
    <t>7850 Ethel Ave,  N Hollywood,  CA 91605</t>
  </si>
  <si>
    <t>SENDAK EL</t>
  </si>
  <si>
    <t>11414 W Tiara St,  N Hollywood,  CA 91601</t>
  </si>
  <si>
    <t>SHARP EL</t>
  </si>
  <si>
    <t>13800 Pierce St,  Arleta,  CA 91331</t>
  </si>
  <si>
    <t>SHERMAN OAKS EL CS</t>
  </si>
  <si>
    <t>14755 Greenleaf St,  Sherman Oaks,  CA 91403</t>
  </si>
  <si>
    <t>91403</t>
  </si>
  <si>
    <t>Stonehurst Av ES STEAM Magnet</t>
  </si>
  <si>
    <t>9851 Stonehurst Ave,  Sun Valley,  CA 91352</t>
  </si>
  <si>
    <t>STRATHERN EL</t>
  </si>
  <si>
    <t>7939 St Clair Ave,  N Hollywood,  CA 91605</t>
  </si>
  <si>
    <t>SUN VALLEY ET MAG</t>
  </si>
  <si>
    <t>7330 Bakman Ave,  Sun Valley,  CA 91352</t>
  </si>
  <si>
    <t>SUNLAND EL</t>
  </si>
  <si>
    <t>8350 Hillrose St,  Sunland,  CA 91040</t>
  </si>
  <si>
    <t>Sylmar Academy Biotech Health/Eng Magnet</t>
  </si>
  <si>
    <t>13050 Borden Ave.,  Sylmar,  CA 91342</t>
  </si>
  <si>
    <t>Sylmar Charter High School</t>
  </si>
  <si>
    <t>13050 Borden Ave,  Sylmar,  CA 91342</t>
  </si>
  <si>
    <t>SYLMAR EL</t>
  </si>
  <si>
    <t>13291 Phillippi Ave,  Sylmar,  CA 91342</t>
  </si>
  <si>
    <t>SYLMAR LDSHP ACAD</t>
  </si>
  <si>
    <t>14550 Bledsoe St.,  Sylmar,  CA 91342</t>
  </si>
  <si>
    <t>SYLVAN PARK EL</t>
  </si>
  <si>
    <t>6238 Noble Ave,  Van Nuys,  CA 91411</t>
  </si>
  <si>
    <t>TELFAIR EL</t>
  </si>
  <si>
    <t>10975 Telfair Ave,  Pacoima,  CA 91331</t>
  </si>
  <si>
    <t>The Science Academy STEM Magnet</t>
  </si>
  <si>
    <t>5525 VINELAND AVE,  NORTH HOLLYWOOD,  CA 91601</t>
  </si>
  <si>
    <t>TOLUCA LAKE EL</t>
  </si>
  <si>
    <t>4840 Cahuenga Blvd,  N Hollywood,  CA 91601</t>
  </si>
  <si>
    <t>VALERIO EL</t>
  </si>
  <si>
    <t>15035 Valerio St,  Van Nuys,  CA 91405</t>
  </si>
  <si>
    <t>Valley Oaks Center for Enr Studies Mag</t>
  </si>
  <si>
    <t>9171 Telfair Ave,  Sun Valley,  CA 91352</t>
  </si>
  <si>
    <t>VAN NUYS EL</t>
  </si>
  <si>
    <t>6464 Sylmar Ave,  Van Nuys,  CA 91401</t>
  </si>
  <si>
    <t>VAN NUYS MS</t>
  </si>
  <si>
    <t>5435 Vesper Ave,  Van Nuys,  CA 91411</t>
  </si>
  <si>
    <t>VAN NUYS SH</t>
  </si>
  <si>
    <t>6535 Cedros Ave,  Van Nuys,  CA 91411</t>
  </si>
  <si>
    <t>VENA EL</t>
  </si>
  <si>
    <t>9377 Vena Ave,  Arleta,  CA 91331</t>
  </si>
  <si>
    <t>VERDUGO HILLS SH</t>
  </si>
  <si>
    <t>10625 Plainview Ave,  Tujunga,  CA 91042</t>
  </si>
  <si>
    <t>VICTORY EL</t>
  </si>
  <si>
    <t>6315 Radford Ave,  N Hollywood,  CA 91606</t>
  </si>
  <si>
    <t>Vinedale College Preparatory Academy</t>
  </si>
  <si>
    <t>10150 La Tuna Canyon Rd,  Sun Valley,  CA 91352</t>
  </si>
  <si>
    <t>VISTA DEL VALLE ACAD</t>
  </si>
  <si>
    <t>12441 Bromont Ave,  San Fernando,  CA 91340</t>
  </si>
  <si>
    <t>VISTA MS</t>
  </si>
  <si>
    <t>15040 Roscoe Blvd,  Panorama City,  CA 91402</t>
  </si>
  <si>
    <t>ACAD FOR ENRCH SCI</t>
  </si>
  <si>
    <t>17551 Miranda St.,  Encino,  CA 91316</t>
  </si>
  <si>
    <t>91316</t>
  </si>
  <si>
    <t>Alfred B. Nobel Charter Middle</t>
  </si>
  <si>
    <t>9950 Tampa Ave,  Northridge,  CA 91324</t>
  </si>
  <si>
    <t>91324</t>
  </si>
  <si>
    <t>ALTA CALIFORNIA EL</t>
  </si>
  <si>
    <t>14859 Rayen St,  Panorama City,  CA 91402</t>
  </si>
  <si>
    <t>ANATOLA EL</t>
  </si>
  <si>
    <t>7364 Anatola Ave,  Lake Balboa,  CA 91406</t>
  </si>
  <si>
    <t>ANDASOL EL</t>
  </si>
  <si>
    <t>10126 Encino Ave,  Northridge,  CA 91325</t>
  </si>
  <si>
    <t>91325</t>
  </si>
  <si>
    <t>BALBOA G/HA MAG</t>
  </si>
  <si>
    <t>17020 Labrador St,  Northridge,  CA 91325</t>
  </si>
  <si>
    <t>BASSETT EL</t>
  </si>
  <si>
    <t>15756 Bassett St,  Lake Balboa,  CA 91406</t>
  </si>
  <si>
    <t>BECKFORD CHTR ENR ST</t>
  </si>
  <si>
    <t>19130 Tulsa St,  Northridge,  CA 91326</t>
  </si>
  <si>
    <t>91326</t>
  </si>
  <si>
    <t>BERTRAND EL</t>
  </si>
  <si>
    <t>7021 Bertrand Ave,  Reseda,  CA 91335</t>
  </si>
  <si>
    <t>BLYTHE EL</t>
  </si>
  <si>
    <t>18730 Blythe St,  Reseda,  CA 91335</t>
  </si>
  <si>
    <t>CALABASH CA</t>
  </si>
  <si>
    <t>23055 Eugene St,  Woodland Hills,  CA 91364</t>
  </si>
  <si>
    <t>Calahan Street Elementary</t>
  </si>
  <si>
    <t>18722 Knapp St,  Northridge,  CA 91324</t>
  </si>
  <si>
    <t>CALVERT CHTR FOR ES</t>
  </si>
  <si>
    <t>19850 Delano St,  Woodland Hills,  CA 91367</t>
  </si>
  <si>
    <t>CANOGA PARK EL</t>
  </si>
  <si>
    <t>7438 Topanga Canyon Blvd,  Canoga Park,  CA 91303</t>
  </si>
  <si>
    <t>CANOGA PARK SH</t>
  </si>
  <si>
    <t>6850 Topanga Canyon Blvd,  Canoga Park,  CA 91303</t>
  </si>
  <si>
    <t>CANTARA EL</t>
  </si>
  <si>
    <t>17950 Cantara St,  Reseda,  CA 91335</t>
  </si>
  <si>
    <t>CAPISTRANO EL</t>
  </si>
  <si>
    <t>8118 Capistrano Ave,  West Hills,  CA 91304</t>
  </si>
  <si>
    <t>91304</t>
  </si>
  <si>
    <t>Castlebay Lane Charter</t>
  </si>
  <si>
    <t>19010 Castlebay Ln,  Northridge,  CA 91326</t>
  </si>
  <si>
    <t>CHASE EL</t>
  </si>
  <si>
    <t>14041 Chase St,  Panorama City,  CA 91402</t>
  </si>
  <si>
    <t>CHATSWORTH CHTR HS</t>
  </si>
  <si>
    <t>10027 Lurline Ave,  Chatsworth,  CA 91311</t>
  </si>
  <si>
    <t>Chatsworth Park ES UP/CD Magnet</t>
  </si>
  <si>
    <t>22005 Devonshire St,  Chatsworth,  CA 91311</t>
  </si>
  <si>
    <t>CLEVELAND CHTR HS</t>
  </si>
  <si>
    <t>8140 Vanalden Ave,  Reseda,  CA 91335</t>
  </si>
  <si>
    <t>COHASSET EL</t>
  </si>
  <si>
    <t>15810 Saticoy St,  Lake Balboa,  CA 91406</t>
  </si>
  <si>
    <t>COLUMBUS MS</t>
  </si>
  <si>
    <t>22250 Elkwood St,  Canoga Park,  CA 91304</t>
  </si>
  <si>
    <t>DANUBE EL</t>
  </si>
  <si>
    <t>11220 Danube Ave,  Granada Hills,  CA 91344</t>
  </si>
  <si>
    <t>Darby Avenue Elementary</t>
  </si>
  <si>
    <t>10818 Darby Ave,  Porter Ranch,  CA 91326</t>
  </si>
  <si>
    <t>DEARBORN EL CA</t>
  </si>
  <si>
    <t>9240 Wish Ave,  Northridge,  CA 91325</t>
  </si>
  <si>
    <t>EL ORO WAY CHTR CES</t>
  </si>
  <si>
    <t>12230 El Oro Way,  Granada Hills,  CA 91344</t>
  </si>
  <si>
    <t>Emelita St El</t>
  </si>
  <si>
    <t>17931 Hatteras St,  Encino,  CA 91316</t>
  </si>
  <si>
    <t>Enadia Way Tech Charter</t>
  </si>
  <si>
    <t>22944 Enadia Way,  West Hills,  CA 91307</t>
  </si>
  <si>
    <t>91307</t>
  </si>
  <si>
    <t>ENCINO CHARTER EL</t>
  </si>
  <si>
    <t>16941 Addison St,  Encino,  CA 91316</t>
  </si>
  <si>
    <t>FROST MS</t>
  </si>
  <si>
    <t>12314 Bradford Pl,  Granada Hills,  CA 91344</t>
  </si>
  <si>
    <t>FULLBRIGHT EL</t>
  </si>
  <si>
    <t>6940 Fullbright Ave,  Winnetka,  CA 91306</t>
  </si>
  <si>
    <t>91306</t>
  </si>
  <si>
    <t>GARDEN GROVE EL</t>
  </si>
  <si>
    <t>18141 Valerio St,  Reseda,  CA 91335</t>
  </si>
  <si>
    <t>Gaspar de Portola Charter Middle</t>
  </si>
  <si>
    <t>18720 Linnet St,  Tarzana,  CA 91356</t>
  </si>
  <si>
    <t>91356</t>
  </si>
  <si>
    <t>GAULT EL</t>
  </si>
  <si>
    <t>17000 Gault St,  Lake Balboa,  CA 91406</t>
  </si>
  <si>
    <t>George E Hale Charter Acad</t>
  </si>
  <si>
    <t>23830 Califa St,  Woodland Hills,  CA 91367</t>
  </si>
  <si>
    <t>GERMAIN ACAD AA</t>
  </si>
  <si>
    <t>20730 Germain St,  Chatsworth,  CA 91311</t>
  </si>
  <si>
    <t>GLEDHILL EL</t>
  </si>
  <si>
    <t>16030 Gledhill St,  North Hills,  CA 91343</t>
  </si>
  <si>
    <t>Granada Elementary</t>
  </si>
  <si>
    <t>17170 Tribune St,  Granada Hills,  CA 91344</t>
  </si>
  <si>
    <t>HAMLIN CA</t>
  </si>
  <si>
    <t>22627 Hamlin St,  West Hills,  CA 91307</t>
  </si>
  <si>
    <t>HART ST EL</t>
  </si>
  <si>
    <t>21040 Hart St,  Canoga Park,  CA 91303</t>
  </si>
  <si>
    <t>Haskell STEAM Magnet</t>
  </si>
  <si>
    <t>15850 Tulsa St,  Granada Hills,  CA 91344</t>
  </si>
  <si>
    <t>HAYNES CES</t>
  </si>
  <si>
    <t>6624 Lockhurst Drive,  West Hills,  CA 91307</t>
  </si>
  <si>
    <t>HENRY MS</t>
  </si>
  <si>
    <t>17340 San Jose St,  Granada Hills,  CA 91344</t>
  </si>
  <si>
    <t>HESBY OAKS LEAD CHTR</t>
  </si>
  <si>
    <t>15530 Hesby St,  Encino,  CA 91436</t>
  </si>
  <si>
    <t>91436</t>
  </si>
  <si>
    <t>HOLMES MS</t>
  </si>
  <si>
    <t>9351 Paso Robles Ave,  Northridge,  CA 91325</t>
  </si>
  <si>
    <t>JUSTICE ST ACAD CHTR</t>
  </si>
  <si>
    <t>23350 Justice St,  West Hills,  CA 91304</t>
  </si>
  <si>
    <t>KENNEDY SH</t>
  </si>
  <si>
    <t>11254 Gothic Ave,  Granada Hills,  CA 91344</t>
  </si>
  <si>
    <t>KNOLLWOOD PREP ACAD</t>
  </si>
  <si>
    <t>11822 Gerald Ae,  Granada Hills,  CA 91344</t>
  </si>
  <si>
    <t>Lake Balboa College Prep Magnet K-12</t>
  </si>
  <si>
    <t>6701 Balboa Blvd,  Lake Balboa,  CA 91406</t>
  </si>
  <si>
    <t>LANAI EL</t>
  </si>
  <si>
    <t>4241 Lanai Rd,  Encino,  CA 91436</t>
  </si>
  <si>
    <t>LANGDON EL</t>
  </si>
  <si>
    <t>8817 Langdon Ave,  North Hills,  CA 91343</t>
  </si>
  <si>
    <t>LASSEN EL</t>
  </si>
  <si>
    <t>15017 Superior St,  North Hills,  CA 91343</t>
  </si>
  <si>
    <t>LAWRENCE MS</t>
  </si>
  <si>
    <t>10100 Variel Ave,  Chatsworth,  CA 91311</t>
  </si>
  <si>
    <t>LEMAY EL</t>
  </si>
  <si>
    <t>17520 Vanowen St,  Lake Balboa,  CA 91406</t>
  </si>
  <si>
    <t>LIGGETT EL</t>
  </si>
  <si>
    <t>9373 Moonbeam Ave,  Panorama City,  CA 91402</t>
  </si>
  <si>
    <t>LIMERICK EL</t>
  </si>
  <si>
    <t>8530 Limerick Ave,  Winnetka,  CA 91306</t>
  </si>
  <si>
    <t>LOCKHURST DR CHTR EL</t>
  </si>
  <si>
    <t>6170 Lockhurst Dr,  Woodland Hills,  CA 91367</t>
  </si>
  <si>
    <t>LORNE EL</t>
  </si>
  <si>
    <t>17440 Lorne St,  Northridge,  CA 91325</t>
  </si>
  <si>
    <t>MAYALL EL</t>
  </si>
  <si>
    <t>16701 Mayall St,  North Hills,  CA 91343</t>
  </si>
  <si>
    <t>MELVIN EL</t>
  </si>
  <si>
    <t>7700 Melvin Ave,  Reseda,  CA 91335</t>
  </si>
  <si>
    <t>MONROE SH</t>
  </si>
  <si>
    <t>9229 Haskell Ave,  North Hills,  CA 91343</t>
  </si>
  <si>
    <t>MOSK EL</t>
  </si>
  <si>
    <t>7335 Lubao Avenue,  Winnetka,  CA 91306</t>
  </si>
  <si>
    <t>MULHOLLAND MS</t>
  </si>
  <si>
    <t>17120 Vanowen St,  Lake Balboa,  CA 91406</t>
  </si>
  <si>
    <t>NAPA EL</t>
  </si>
  <si>
    <t>19010 Napa St,  Northridge,  CA 91324</t>
  </si>
  <si>
    <t>NESTLE AVE CHARTER</t>
  </si>
  <si>
    <t>5060 Nestle Ave,  Tarzana,  CA 91356</t>
  </si>
  <si>
    <t>NEVADA EL</t>
  </si>
  <si>
    <t>22120 Chase St,  West Hills,  CA 91304</t>
  </si>
  <si>
    <t>NEWCASTLE EL</t>
  </si>
  <si>
    <t>6520 Newcastle Ave,  Reseda,  CA 91335</t>
  </si>
  <si>
    <t>NORTHRIDGE ACAD SH</t>
  </si>
  <si>
    <t>9601 Zelzah Ave,  Northridge,  CA 91325</t>
  </si>
  <si>
    <t>NORTHRIDGE MS</t>
  </si>
  <si>
    <t>17960 Chase St,  Northridge,  CA 91325</t>
  </si>
  <si>
    <t>PANORAMA CITY EL</t>
  </si>
  <si>
    <t>8600 Kester Avenue,  Panorama City,  CA 91402</t>
  </si>
  <si>
    <t>PARKS LC</t>
  </si>
  <si>
    <t>8855 Noble Ave,  North Hills,  CA 91343</t>
  </si>
  <si>
    <t>Parthenia Academy of Arts and Technology</t>
  </si>
  <si>
    <t>16825 Napa St,  North Hills,  CA 91343</t>
  </si>
  <si>
    <t>PEARL JOURN/COMM MAG</t>
  </si>
  <si>
    <t>6649 Balboa Blvd,  Lake Balboa,  CA 91406</t>
  </si>
  <si>
    <t>PLUMMER EL</t>
  </si>
  <si>
    <t>9340 Noble Ave,  North Hills,  CA 91343</t>
  </si>
  <si>
    <t>POMELO COMMUNITY CS</t>
  </si>
  <si>
    <t>7633 March Ave,  West Hills,  CA 91304</t>
  </si>
  <si>
    <t>PORTER MS</t>
  </si>
  <si>
    <t>15960 Kingsbury St,  Granada Hills,  CA 91344</t>
  </si>
  <si>
    <t>PORTER RANCH SCHOOL</t>
  </si>
  <si>
    <t>12450 Mason Ave,  Porter Ranch,  CA 91326</t>
  </si>
  <si>
    <t>PRIMARY ACADEMY</t>
  </si>
  <si>
    <t>9075 Willis Ave,  Panorama City,  CA 91402</t>
  </si>
  <si>
    <t>Reseda Charter High School</t>
  </si>
  <si>
    <t>18230 Kittridge St,  Reseda,  CA 91335</t>
  </si>
  <si>
    <t>RESEDA EL</t>
  </si>
  <si>
    <t>7265 Amigo Ave,  Reseda,  CA 91335</t>
  </si>
  <si>
    <t>SAN JOSE EL</t>
  </si>
  <si>
    <t>14928 Clymer St,  Mission Hills,  CA 91345</t>
  </si>
  <si>
    <t>SANTANA ARTS ACADEMY</t>
  </si>
  <si>
    <t>9301 N Columbus Ave,  North Hills,  CA 91343</t>
  </si>
  <si>
    <t>SEPULVEDA MS</t>
  </si>
  <si>
    <t>15330 Plummer St,  North Hills,  CA 91343</t>
  </si>
  <si>
    <t>SERRANIA CES</t>
  </si>
  <si>
    <t>5014 Serrania Ave,  Woodland Hills,  CA 91364</t>
  </si>
  <si>
    <t>SHIRLEY EL</t>
  </si>
  <si>
    <t>19452 Hart St,  Reseda,  CA 91335</t>
  </si>
  <si>
    <t>SOCES MAG</t>
  </si>
  <si>
    <t>18605 Erwin St,  Reseda,  CA 91335</t>
  </si>
  <si>
    <t>STAGG EL</t>
  </si>
  <si>
    <t>7839 Amestoy Ave,  Lake Balboa,  CA 91406</t>
  </si>
  <si>
    <t>SUNNY BRAE EL</t>
  </si>
  <si>
    <t>20620 Arminta St,  Winnetka,  CA 91306</t>
  </si>
  <si>
    <t>SUPERIOR EL</t>
  </si>
  <si>
    <t>9756 Oso Ave,  Chatsworth,  CA 91311</t>
  </si>
  <si>
    <t>SUTTER MS</t>
  </si>
  <si>
    <t>7330 Winnetka Ave,  Winnetka,  CA 91306</t>
  </si>
  <si>
    <t>TARZANA EL</t>
  </si>
  <si>
    <t>5726 Topeka Dr,  Tarzana,  CA 91356</t>
  </si>
  <si>
    <t>Topeka Charter for Advanced Studies</t>
  </si>
  <si>
    <t>9815 Topeka Dr,  Northridge,  CA 91324</t>
  </si>
  <si>
    <t>TULSA EL</t>
  </si>
  <si>
    <t>10900 Hayvenhurst Ave,  Granada Hills,  CA 91344</t>
  </si>
  <si>
    <t>VALLEY ACAD ARTS/SCI</t>
  </si>
  <si>
    <t>10445 Balboa Blvd,  Granada Hills,  CA 91344</t>
  </si>
  <si>
    <t>Van Gogh Charter</t>
  </si>
  <si>
    <t>17160 Van Gogh St,  Granada Hills,  CA 91344</t>
  </si>
  <si>
    <t>VANALDEN EL</t>
  </si>
  <si>
    <t>19019 Delano St,  Reseda,  CA 91335</t>
  </si>
  <si>
    <t>VINTAGE MATH/SCI MAG</t>
  </si>
  <si>
    <t>15848 Stare St,  North Hills,  CA 91343</t>
  </si>
  <si>
    <t>Welby Way Charter ES &amp; GHA Magnet</t>
  </si>
  <si>
    <t>23456 Welby Way,  West Hills,  CA 91307</t>
  </si>
  <si>
    <t>WILBUR EL</t>
  </si>
  <si>
    <t>5213 Crebs Ave,  Tarzana,  CA 91356</t>
  </si>
  <si>
    <t>William Howard Taft Charter HS</t>
  </si>
  <si>
    <t>5461 Winnetka Ave,  Woodland Hills,  CA 91364</t>
  </si>
  <si>
    <t>WINNETKA EL</t>
  </si>
  <si>
    <t>8240 Winnetka Ave,  Winnetka,  CA 91306</t>
  </si>
  <si>
    <t>Woodlake Elementary Community Charter</t>
  </si>
  <si>
    <t>23231 Hatteras St,  Woodland Hills,  CA 91367</t>
  </si>
  <si>
    <t>WOODLAND HILLS ACAD</t>
  </si>
  <si>
    <t>20800 Burbank Blvd,  Woodland Hills,  CA 91367</t>
  </si>
  <si>
    <t>WOODLAND HILLS CES</t>
  </si>
  <si>
    <t>22201 San Miguel St,  Woodland Hills,  CA 91364</t>
  </si>
  <si>
    <t>42ND ST EL</t>
  </si>
  <si>
    <t>4231 4th Ave.,  Los Angeles,  CA 90008</t>
  </si>
  <si>
    <t>52ND ST EL</t>
  </si>
  <si>
    <t>816 W 51st St,  Los Angeles,  CA 90037</t>
  </si>
  <si>
    <t>90037</t>
  </si>
  <si>
    <t>54TH ST EL</t>
  </si>
  <si>
    <t>5501 S Eileen Ave,  Los Angeles,  CA 90043</t>
  </si>
  <si>
    <t>90043</t>
  </si>
  <si>
    <t>59TH ST EL</t>
  </si>
  <si>
    <t>5939 Second Ave,  Los Angeles,  CA 90043</t>
  </si>
  <si>
    <t>61ST ST EL</t>
  </si>
  <si>
    <t>6020 S Figueroa St,  Los Angeles,  CA 90003</t>
  </si>
  <si>
    <t>6TH AVE EL</t>
  </si>
  <si>
    <t>3109 6th Ave.,  Los Angeles,  CA 90018</t>
  </si>
  <si>
    <t>74TH ST EL</t>
  </si>
  <si>
    <t>2112 W 74th St,  Los Angeles,  CA 90047</t>
  </si>
  <si>
    <t>90047</t>
  </si>
  <si>
    <t>95TH ST EL</t>
  </si>
  <si>
    <t>1109 W 96th St,  Los Angeles,  CA 90044</t>
  </si>
  <si>
    <t>ANGELES MESA EL</t>
  </si>
  <si>
    <t>2611 W 52nd St,  Los Angeles,  CA 90043</t>
  </si>
  <si>
    <t>AUDUBON MS</t>
  </si>
  <si>
    <t>4120 11th Ave,  Los Angeles,  CA 90008</t>
  </si>
  <si>
    <t>BALDWIN HILLS EL</t>
  </si>
  <si>
    <t>5421 Rodeo Rd,  Los Angeles,  CA 90016</t>
  </si>
  <si>
    <t>90016</t>
  </si>
  <si>
    <t>BEETHOVEN EL</t>
  </si>
  <si>
    <t>3711 Beethoven St,  Los Angeles,  CA 90066</t>
  </si>
  <si>
    <t>BERNSTEIN SH STEM</t>
  </si>
  <si>
    <t>1309 N. Wilton Place,  Hollywood,  CA 90028</t>
  </si>
  <si>
    <t>Boys Academic Leadership Academy</t>
  </si>
  <si>
    <t>1511 W. 110th St,  Los Angeles,  CA 90047</t>
  </si>
  <si>
    <t>BRADDOCK DRIVE EL</t>
  </si>
  <si>
    <t>4711 Inglewood Blvd,  Culver City,  CA 90230</t>
  </si>
  <si>
    <t>90230</t>
  </si>
  <si>
    <t>BRADLEY GLBL AWR MAG</t>
  </si>
  <si>
    <t>3875 Dublin Ave,  Los Angeles,  CA 90008</t>
  </si>
  <si>
    <t>BRENTWOOD SCI MAG</t>
  </si>
  <si>
    <t>740 Gretna Green Way,  Los Angeles,  CA 90049</t>
  </si>
  <si>
    <t>90049</t>
  </si>
  <si>
    <t>BROADWAY EL</t>
  </si>
  <si>
    <t>1015 Lincoln Blvd,  Venice,  CA 90291</t>
  </si>
  <si>
    <t>90291</t>
  </si>
  <si>
    <t>BROCKTON EL</t>
  </si>
  <si>
    <t>1309 Armacost Ave,  Los Angeles,  CA 90025</t>
  </si>
  <si>
    <t>90025</t>
  </si>
  <si>
    <t>BUDLONG EL</t>
  </si>
  <si>
    <t>5940 S Budlong Ave,  Los Angeles,  CA 90044</t>
  </si>
  <si>
    <t>CANFIELD EL</t>
  </si>
  <si>
    <t>9233 Airdrome St,  Los Angeles,  CA 90035</t>
  </si>
  <si>
    <t>90035</t>
  </si>
  <si>
    <t>CANYON EL</t>
  </si>
  <si>
    <t>421 Entrada Dr,  Santa Monica,  CA 90402</t>
  </si>
  <si>
    <t>90402</t>
  </si>
  <si>
    <t>CARTHAY EL ES MAG</t>
  </si>
  <si>
    <t>6351 W Olympic Blvd,  Los Angeles,  CA 90048</t>
  </si>
  <si>
    <t>90048</t>
  </si>
  <si>
    <t>CASTLE HTS EL</t>
  </si>
  <si>
    <t>9755 Cattaraugus Ave,  Los Angeles,  CA 90034</t>
  </si>
  <si>
    <t>90034</t>
  </si>
  <si>
    <t>CENTURY PARK EL</t>
  </si>
  <si>
    <t>10935 S Spinning Ave,  Inglewood,  CA 90303</t>
  </si>
  <si>
    <t>90303</t>
  </si>
  <si>
    <t>CHARNOCK ROAD EL</t>
  </si>
  <si>
    <t>11133 Charnock Rd,  Los Angeles,  CA 90034</t>
  </si>
  <si>
    <t>CIENEGA EL</t>
  </si>
  <si>
    <t>2611 S. Orange Dr.,  Los Angeles,  CA 90019</t>
  </si>
  <si>
    <t>CIMARRON EL</t>
  </si>
  <si>
    <t>11559 Cimarron Ave,  Hawthorne,  CA 90250</t>
  </si>
  <si>
    <t>90250</t>
  </si>
  <si>
    <t>CLOVER EL</t>
  </si>
  <si>
    <t>11020 Clover Ave,  Los Angeles,  CA 90034</t>
  </si>
  <si>
    <t>COCHRAN MS</t>
  </si>
  <si>
    <t>4066 W Johnnie Cochran Vista,  Los Angeles,  CA 90019</t>
  </si>
  <si>
    <t>COEUR D ALENE EL</t>
  </si>
  <si>
    <t>810 Coeur D'Alene Ave,  Venice,  CA 90291</t>
  </si>
  <si>
    <t>COLISEUM EL</t>
  </si>
  <si>
    <t>4400 Coliseum St,  Los Angeles,  CA 90016</t>
  </si>
  <si>
    <t>COMMUNITY EL MAG CS</t>
  </si>
  <si>
    <t>11301 Bellagio Road,  Los Angeles,  CA 90049</t>
  </si>
  <si>
    <t>COWAN EL</t>
  </si>
  <si>
    <t>7615 Cowan Ave,  Los Angeles,  CA 90045</t>
  </si>
  <si>
    <t>90045</t>
  </si>
  <si>
    <t>CRENSHAW STEMM MAG</t>
  </si>
  <si>
    <t>5010 11th Ave,  Los Angeles,  CA 90043</t>
  </si>
  <si>
    <t>CRESCENT HTS L/A/S/J</t>
  </si>
  <si>
    <t>1661 S Crescent Hts Blvd,  Los Angeles,  CA 90035</t>
  </si>
  <si>
    <t>DORSEY SH</t>
  </si>
  <si>
    <t>3537 Farmdale Ave,  Los Angeles,  CA 90016</t>
  </si>
  <si>
    <t>EMERSON COMM CH</t>
  </si>
  <si>
    <t>1650 Selby Ave,  Los Angeles,  CA 90024</t>
  </si>
  <si>
    <t>90024</t>
  </si>
  <si>
    <t>FAIRBURN EL</t>
  </si>
  <si>
    <t>1403 Fairburn Ave,  Los Angeles,  CA 90024</t>
  </si>
  <si>
    <t>FAIRFAX SH</t>
  </si>
  <si>
    <t>GARDNER EL</t>
  </si>
  <si>
    <t>7450 Hawthorn Ave,  Los Angeles,  CA 90046</t>
  </si>
  <si>
    <t>Girls Acad Leader, Dr. King Sch for STEM</t>
  </si>
  <si>
    <t>1067 West Blvd.,  Los Angeles,  CA 90019</t>
  </si>
  <si>
    <t>GRAND VIEW EL</t>
  </si>
  <si>
    <t>3951 Grand View Blvd,  Los Angeles,  CA 90066</t>
  </si>
  <si>
    <t>HAMILTON SH-COMPLEX</t>
  </si>
  <si>
    <t>2955 Robertson Blvd,  Los Angeles,  CA 90034</t>
  </si>
  <si>
    <t>HAWKINS SH C/DAGS</t>
  </si>
  <si>
    <t>825 W 60th St,  Los Angeles,  CA 90044</t>
  </si>
  <si>
    <t>HILLCREST DR EL</t>
  </si>
  <si>
    <t>4041 Hillcrest Dr,  Los Angeles,  CA 90008</t>
  </si>
  <si>
    <t>Hollywood Elementary School</t>
  </si>
  <si>
    <t>1115 Tamarind Avenue,  Los Angeles,  CA 90038</t>
  </si>
  <si>
    <t>Horace Mann UCLA Community School</t>
  </si>
  <si>
    <t>7001 S St. Andrews Pl,  Los Angeles,  CA 90047</t>
  </si>
  <si>
    <t>Katherine Johnson STEM Academy</t>
  </si>
  <si>
    <t>8701 Parkhill Dr.,  Los Angeles,  CA 90045</t>
  </si>
  <si>
    <t>Kenter Canyon Elementary Charter</t>
  </si>
  <si>
    <t>645 N Kenter Ave,  Los Angeles,  CA 90049</t>
  </si>
  <si>
    <t>KENTWOOD EL</t>
  </si>
  <si>
    <t>8401 Emerson Ave,  Los Angeles,  CA 90045</t>
  </si>
  <si>
    <t>LA SALLE EL</t>
  </si>
  <si>
    <t>8715 La Salle Ave,  Los Angeles,  CA 90047</t>
  </si>
  <si>
    <t>LACES MAG</t>
  </si>
  <si>
    <t>5931 W 18th St,  Los Angeles,  CA 90035</t>
  </si>
  <si>
    <t>Laurel Cinematic Arts Creative Tech Mag</t>
  </si>
  <si>
    <t>925 N Hayworth Ave,  Los Angeles,  CA 90046</t>
  </si>
  <si>
    <t>LAWSON ACAD A/M/S</t>
  </si>
  <si>
    <t>929 W 69th St,  Los Angeles,  CA 90044</t>
  </si>
  <si>
    <t>LOS ANGELES SH</t>
  </si>
  <si>
    <t>Loyola Village ES Fine/Performing Arts M</t>
  </si>
  <si>
    <t>8821 Villanova Ave,  Los Angeles,  CA 90045</t>
  </si>
  <si>
    <t>MANHATTAN PLACE EL</t>
  </si>
  <si>
    <t>1850 W 96th St,  Los Angeles,  CA 90047</t>
  </si>
  <si>
    <t>MAR VISTA EL</t>
  </si>
  <si>
    <t>3330 Granville Ave,  Los Angeles,  CA 90066</t>
  </si>
  <si>
    <t>MARINA DEL REY MS</t>
  </si>
  <si>
    <t>12500 Braddock Dr,  Los Angeles,  CA 90066</t>
  </si>
  <si>
    <t>MARK TWAIN MS</t>
  </si>
  <si>
    <t>2224 Walgrove Ave,  Los Angeles,  CA 90066</t>
  </si>
  <si>
    <t>MARQUEZ CHARTER</t>
  </si>
  <si>
    <t>16821 Marquez Ave,  Pacific Palisades,  CA 90272</t>
  </si>
  <si>
    <t>90272</t>
  </si>
  <si>
    <t>MARVIN EL</t>
  </si>
  <si>
    <t>2411 Marvin Ave,  Los Angeles,  CA 90016</t>
  </si>
  <si>
    <t>MELROSE M/S/T MAG</t>
  </si>
  <si>
    <t>731 N Detroit St,  Los Angeles,  CA 90046</t>
  </si>
  <si>
    <t>MIDCITY PRESCOTT MAG</t>
  </si>
  <si>
    <t>3150 W Adams Blvd,  Los Angeles,  CA 90018</t>
  </si>
  <si>
    <t>MIDDLE COLLEGE HS</t>
  </si>
  <si>
    <t>1600 Imperial Highway (Bldg 16),  Los Angeles,  CA 90047</t>
  </si>
  <si>
    <t>MUIR MS</t>
  </si>
  <si>
    <t>5929 S Vermont Ave,  Los Angeles,  CA 90044</t>
  </si>
  <si>
    <t>OVERLAND EL</t>
  </si>
  <si>
    <t>10650 Ashby Ave,  Los Angeles,  CA 90064</t>
  </si>
  <si>
    <t>90064</t>
  </si>
  <si>
    <t>PALISADES CHARTER EL</t>
  </si>
  <si>
    <t>800 Via De La Paz,  Pacific Palisades,  CA 90272</t>
  </si>
  <si>
    <t>PALMS EL</t>
  </si>
  <si>
    <t>3520 Motor Ave,  Los Angeles,  CA 90034</t>
  </si>
  <si>
    <t>PALMS MS</t>
  </si>
  <si>
    <t>10860 Woodbine St,  Los Angeles,  CA 90034</t>
  </si>
  <si>
    <t>Paseo Del Rey DL &amp; STEAM Academy</t>
  </si>
  <si>
    <t>7751 Paseo Del Rey,  Playa Del Rey,  CA 90293</t>
  </si>
  <si>
    <t>90293</t>
  </si>
  <si>
    <t>PIO PICO MS</t>
  </si>
  <si>
    <t>1512 S Arlington Ave,  Los Angeles,  CA 90019</t>
  </si>
  <si>
    <t>PLAYA DEL REY EL</t>
  </si>
  <si>
    <t>12221 Juniette St,  Culver City,  CA 90230</t>
  </si>
  <si>
    <t>Playa Vista Elementary Sch</t>
  </si>
  <si>
    <t>13150 W Bluff Creek Dr,  Playa Vista,  CA 90094</t>
  </si>
  <si>
    <t>90094</t>
  </si>
  <si>
    <t>RAYMOND AVE EL</t>
  </si>
  <si>
    <t>7511 Raymond Ave,  Los Angeles,  CA 90044</t>
  </si>
  <si>
    <t>REVERE MS</t>
  </si>
  <si>
    <t>1450 Allenford Ave,  Los Angeles,  CA 90049</t>
  </si>
  <si>
    <t>RICHLAND EL</t>
  </si>
  <si>
    <t>11562 Richland Ave,  Los Angeles,  CA 90064</t>
  </si>
  <si>
    <t>ROSCOMARE EL</t>
  </si>
  <si>
    <t>2425 Roscomare Rd,  Los Angeles,  CA 90077</t>
  </si>
  <si>
    <t>90077</t>
  </si>
  <si>
    <t>Rosewood Av ES Urban/Plan Des Magnet</t>
  </si>
  <si>
    <t>503 N Croft Ave,  Los Angeles,  CA 90048</t>
  </si>
  <si>
    <t>SHENANDOAH EL</t>
  </si>
  <si>
    <t>2450 Shenandoah St,  Los Angeles,  CA 90034</t>
  </si>
  <si>
    <t>SHORT EL</t>
  </si>
  <si>
    <t>12814 Maxella Ave,  Los Angeles,  CA 90066</t>
  </si>
  <si>
    <t>STERRY EL</t>
  </si>
  <si>
    <t>1730 Corinth Ave,  Los Angeles,  CA 90025</t>
  </si>
  <si>
    <t>STONER EL</t>
  </si>
  <si>
    <t>11735 Braddock Dr,  Culver City,  CA 90230</t>
  </si>
  <si>
    <t>TOPANGA EL CS</t>
  </si>
  <si>
    <t>22075 Topanga School Rd,  Topanga,  CA 90290</t>
  </si>
  <si>
    <t>90290</t>
  </si>
  <si>
    <t>University High School Charter</t>
  </si>
  <si>
    <t>11800 Texas Ave,  Los Angeles,  CA 90025</t>
  </si>
  <si>
    <t>VALLEY VIEW EL</t>
  </si>
  <si>
    <t>6921 Woodrow Wilson Dr,  Los Angeles,  CA 90068</t>
  </si>
  <si>
    <t>90068</t>
  </si>
  <si>
    <t>VENICE SH</t>
  </si>
  <si>
    <t>13000 Venice Blvd,  Los Angeles,  CA 90066</t>
  </si>
  <si>
    <t>VIRGINIA EL</t>
  </si>
  <si>
    <t>2925 Virginia Rd,  Los Angeles,  CA 90016</t>
  </si>
  <si>
    <t>WALGROVE EL</t>
  </si>
  <si>
    <t>1630 Walgrove Ave,  Los Angeles,  CA 90066</t>
  </si>
  <si>
    <t>WARNER EL</t>
  </si>
  <si>
    <t>615 Holmby Ave,  Los Angeles,  CA 90024</t>
  </si>
  <si>
    <t>WASHINGTON PREP SH</t>
  </si>
  <si>
    <t>10860 S Denker Ave,  Los Angeles,  CA 90047</t>
  </si>
  <si>
    <t>WEBSTER MS</t>
  </si>
  <si>
    <t>11330 W Graham Pl,  Los Angeles,  CA 90064</t>
  </si>
  <si>
    <t>WESM HLTH/SPORTS MED</t>
  </si>
  <si>
    <t>7400 W Manchester Ave,  Los Angeles,  CA 90045</t>
  </si>
  <si>
    <t>WEST ATHENS EL</t>
  </si>
  <si>
    <t>1110 W 119th St,  Los Angeles,  CA 90044</t>
  </si>
  <si>
    <t>WEST HOLLYWOOD EL</t>
  </si>
  <si>
    <t>970 N Hammond St,  W Hollywood,  CA 90069</t>
  </si>
  <si>
    <t>90069</t>
  </si>
  <si>
    <t>Western Av Tech/Eng/Comm/Hum Magnet</t>
  </si>
  <si>
    <t>1724 W 53rd St,  Los Angeles,  CA 90062</t>
  </si>
  <si>
    <t>90062</t>
  </si>
  <si>
    <t>Westminster ES Math/Tech/Env Stud Magnet</t>
  </si>
  <si>
    <t>1010 Abbot Kinney Blvd,  Venice,  CA 90291</t>
  </si>
  <si>
    <t>WESTPORT HTS EL</t>
  </si>
  <si>
    <t>6011 W 79th St,  Los Angeles,  CA 90045</t>
  </si>
  <si>
    <t>WESTSIDE GLBL AWR MG</t>
  </si>
  <si>
    <t>104 Anchorage St,  Marina Del Rey,  CA 90292</t>
  </si>
  <si>
    <t>90292</t>
  </si>
  <si>
    <t>WINDSOR M/S AERO MAG</t>
  </si>
  <si>
    <t>5215 Overdale Dr,  Los Angeles,  CA 90043</t>
  </si>
  <si>
    <t>WONDERLAND EL</t>
  </si>
  <si>
    <t>8510 Wonderland Ave,  Los Angeles,  CA 90046</t>
  </si>
  <si>
    <t>WOODCREST EL</t>
  </si>
  <si>
    <t>1151 W 109th St,  Los Angeles,  CA 90044</t>
  </si>
  <si>
    <t>Wright Eng &amp; Design Magnet</t>
  </si>
  <si>
    <t>6550 W 80th St,  Los Angeles,  CA 90045</t>
  </si>
  <si>
    <t>YES ACADEMY</t>
  </si>
  <si>
    <t>3140 Hyde Park Blvd,  Los Angeles,  CA 90043</t>
  </si>
  <si>
    <t>10TH ST EL</t>
  </si>
  <si>
    <t>1000 Grattan St,  Los Angeles,  CA 90015</t>
  </si>
  <si>
    <t>20TH ST EL</t>
  </si>
  <si>
    <t>1358 East Walnut Street,  Los Angeles,  CA 90011</t>
  </si>
  <si>
    <t>24TH ST EL</t>
  </si>
  <si>
    <t>2055 W 24th St,  Los Angeles,  CA 90018</t>
  </si>
  <si>
    <t>28TH ST EL</t>
  </si>
  <si>
    <t>2807 Stanford Ave,  Los Angeles,  CA 90011</t>
  </si>
  <si>
    <t>32nd St USC Media Arts/Engineer Magnet</t>
  </si>
  <si>
    <t>822 W 32nd St,  Los Angeles,  CA 90007</t>
  </si>
  <si>
    <t>32ND/USC PER ART MAG</t>
  </si>
  <si>
    <t>49TH ST EL</t>
  </si>
  <si>
    <t>750 E 49th St,  Los Angeles,  CA 90011</t>
  </si>
  <si>
    <t>9TH ST EL</t>
  </si>
  <si>
    <t>835 Stanford Ave,  Los Angeles,  CA 90021</t>
  </si>
  <si>
    <t>ADAMS MS</t>
  </si>
  <si>
    <t>151 W 30th St,  Los Angeles,  CA 90007</t>
  </si>
  <si>
    <t>ALEXANDER SCI CTR SC</t>
  </si>
  <si>
    <t>3737 S Figueroa Street,  Los Angeles,  CA 90007</t>
  </si>
  <si>
    <t>ALEXANDRIA EL</t>
  </si>
  <si>
    <t>4211 Oakwood Ave,  Los Angeles,  CA 90004</t>
  </si>
  <si>
    <t>ALLESANDRO EL</t>
  </si>
  <si>
    <t>2210 Riverside Dr,  Los Angeles,  CA 90039</t>
  </si>
  <si>
    <t>90039</t>
  </si>
  <si>
    <t>ARAGON EL</t>
  </si>
  <si>
    <t>1118 Aragon Ave,  Los Angeles,  CA 90065</t>
  </si>
  <si>
    <t>ARROYO SECO MUSM SCI</t>
  </si>
  <si>
    <t>4805 Sycamore Ave Tr,  Los Angeles,  CA 90042</t>
  </si>
  <si>
    <t>ASCOT EL</t>
  </si>
  <si>
    <t>1447 E 45th St,  Los Angeles,  CA 90011</t>
  </si>
  <si>
    <t>ATWATER EL</t>
  </si>
  <si>
    <t>3271 Silver Lake Blvd,  Los Angeles,  CA 90039</t>
  </si>
  <si>
    <t>AURORA EL</t>
  </si>
  <si>
    <t>1050 E 52nd Pl,  Los Angeles,  CA 90011</t>
  </si>
  <si>
    <t>BERENDO MS</t>
  </si>
  <si>
    <t>1157 S Berendo St,  Los Angeles,  CA 90006</t>
  </si>
  <si>
    <t>90006</t>
  </si>
  <si>
    <t>CAHUENGA EL</t>
  </si>
  <si>
    <t>220 S Hobart Blvd,  Los Angeles,  CA 90004</t>
  </si>
  <si>
    <t>CARVER MS</t>
  </si>
  <si>
    <t>4410 Mc Kinley Ave,  Los Angeles,  CA 90011</t>
  </si>
  <si>
    <t>CASTELAR EL</t>
  </si>
  <si>
    <t>840 Yale St,  Los Angeles,  CA 90012</t>
  </si>
  <si>
    <t>CLIFFORD EL</t>
  </si>
  <si>
    <t>2150 Duane St,  Los Angeles,  CA 90039</t>
  </si>
  <si>
    <t>CLINTON MS</t>
  </si>
  <si>
    <t>3500 S Hill St.,  Los Angeles,  CA 90007</t>
  </si>
  <si>
    <t>COMMONWEALTH EL</t>
  </si>
  <si>
    <t>215 S Commonwealth Ave,  Los Angeles,  CA 90004</t>
  </si>
  <si>
    <t>CORTINES SCH OF VPA</t>
  </si>
  <si>
    <t>450 No Grand Ave,  Los Angeles,  CA 90012</t>
  </si>
  <si>
    <t>DAYTON HEIGHTS EL</t>
  </si>
  <si>
    <t>607 N Westmoreland Ave,  Los Angeles,  CA 90004</t>
  </si>
  <si>
    <t>DEL OLMO EL</t>
  </si>
  <si>
    <t>100 N New Hampshire Ave,  Los Angeles,  CA 90004</t>
  </si>
  <si>
    <t>DORRIS PLACE EL</t>
  </si>
  <si>
    <t>2225 Dorris Pl,  Los Angeles,  CA 90031</t>
  </si>
  <si>
    <t>Dr. Julian Nava Learning Academy</t>
  </si>
  <si>
    <t>1420 E Adams Blvd,  Los Angeles,  CA 90011</t>
  </si>
  <si>
    <t>Dr. Maya Angelou Community Senior High</t>
  </si>
  <si>
    <t>300 E 53rd St,  Los Angeles,  CA 90011</t>
  </si>
  <si>
    <t>EAGLE ROCK HS</t>
  </si>
  <si>
    <t>1750 Yosemite Dr,  Los Angeles,  CA 90041</t>
  </si>
  <si>
    <t>EARLY COLLEGE ACAD</t>
  </si>
  <si>
    <t>400 W Washington Blvd,  Los Angeles,  CA 90015</t>
  </si>
  <si>
    <t>Elysian Heights ES Arts Magnet</t>
  </si>
  <si>
    <t>1562 Baxter St,  Los Angeles,  CA 90026</t>
  </si>
  <si>
    <t>ESPERANZA EL</t>
  </si>
  <si>
    <t>680 Little St,  Los Angeles,  CA 90017</t>
  </si>
  <si>
    <t>ESTRELLA EL</t>
  </si>
  <si>
    <t>120 E 57th St,  Los Angeles,  CA 90011</t>
  </si>
  <si>
    <t>FLETCHER DR EL</t>
  </si>
  <si>
    <t>3350 Fletcher Dr,  Los Angeles,  CA 90065</t>
  </si>
  <si>
    <t>FOSHAY LC</t>
  </si>
  <si>
    <t>3751 S Harvard Blvd,  Los Angeles,  CA 90018</t>
  </si>
  <si>
    <t>FRANKLIN EL</t>
  </si>
  <si>
    <t>1910 N Commonwealth Ave,  Los Angeles,  CA 90027</t>
  </si>
  <si>
    <t>90027</t>
  </si>
  <si>
    <t>FRANKLIN SH</t>
  </si>
  <si>
    <t>820 N Ave 54,  Los Angeles,  CA 90042</t>
  </si>
  <si>
    <t>Glassell Park ES STEAM Magnet</t>
  </si>
  <si>
    <t>2211 W Ave 30,  Los Angeles,  CA 90065</t>
  </si>
  <si>
    <t>GLENFELIZ BLVD EL</t>
  </si>
  <si>
    <t>3955 Glenfeliz Blvd,  Los Angeles,  CA 90039</t>
  </si>
  <si>
    <t>GRATTS LA FOR YS</t>
  </si>
  <si>
    <t>309 Lucas Ave,  Los Angeles,  CA 90017</t>
  </si>
  <si>
    <t>HARMONY EL</t>
  </si>
  <si>
    <t>899 E 42nd Place,  Los Angeles,  CA 90011</t>
  </si>
  <si>
    <t>HOBART BLVD EL</t>
  </si>
  <si>
    <t>980 S Hobart Blvd,  Los Angeles,  CA 90006</t>
  </si>
  <si>
    <t>HOOPER EL</t>
  </si>
  <si>
    <t>1225 E 52nd St,  Los Angeles,  CA 90011</t>
  </si>
  <si>
    <t>HOOPER PC</t>
  </si>
  <si>
    <t>1280 E 52nd St,  Los Angeles,  CA 90011</t>
  </si>
  <si>
    <t>HOOVER EL</t>
  </si>
  <si>
    <t>2726 Francis Ave,  Los Angeles,  CA 90005</t>
  </si>
  <si>
    <t>HUERTA EL</t>
  </si>
  <si>
    <t>260 E 31st St,  Los Angeles,  CA 90011</t>
  </si>
  <si>
    <t>IVANHOE EL</t>
  </si>
  <si>
    <t>2828 Herkimer St,  Los Angeles,  CA 90039</t>
  </si>
  <si>
    <t>JEFFERSON SH</t>
  </si>
  <si>
    <t>1319 E 41st St,  Los Angeles,  CA 90011</t>
  </si>
  <si>
    <t>JONES EL</t>
  </si>
  <si>
    <t>900 E 33rd St,  Los Angeles,  CA 90011</t>
  </si>
  <si>
    <t>JONES PC</t>
  </si>
  <si>
    <t>1017 W 47th Street,  Los Angeles,  CA 90037</t>
  </si>
  <si>
    <t>KIM ACADEMY</t>
  </si>
  <si>
    <t>615 S Shatto Pl,  Los Angeles,  CA 90005</t>
  </si>
  <si>
    <t>KIM EL</t>
  </si>
  <si>
    <t>225 S Oxford Ave,  Los Angeles,  CA 90004</t>
  </si>
  <si>
    <t>KING FILM/MEDIA MAG</t>
  </si>
  <si>
    <t>4201 Fountain Ave,  Los Angeles,  CA 90029</t>
  </si>
  <si>
    <t>KING JR EL</t>
  </si>
  <si>
    <t>3989 S Hobart Blvd,  Los Angeles,  CA 90062</t>
  </si>
  <si>
    <t>LAFAYETTE PARK PC</t>
  </si>
  <si>
    <t>310 S La Fayette Park Pl,  Los Angeles,  CA 90057</t>
  </si>
  <si>
    <t>LAKE ST PRIMARY</t>
  </si>
  <si>
    <t>135 N Lake St,  Los Angeles,  CA 90026</t>
  </si>
  <si>
    <t>LEE MED HLTH MAG</t>
  </si>
  <si>
    <t>3600 W Council St,  Los Angeles,  CA 90004</t>
  </si>
  <si>
    <t>LEXINGTON AVE PC</t>
  </si>
  <si>
    <t>4564 W Lexington Ave,  Los Angeles,  CA 90029</t>
  </si>
  <si>
    <t>LIECHTY MS</t>
  </si>
  <si>
    <t>650 S Union Ave,  Los Angeles,  CA 90017</t>
  </si>
  <si>
    <t>LIZARRAGA EL</t>
  </si>
  <si>
    <t>401 E 40th Pl,  Los Angeles,  CA 90011</t>
  </si>
  <si>
    <t>LOCKWOOD EL</t>
  </si>
  <si>
    <t>4345 Lockwood Ave,  Los Angeles,  CA 90029</t>
  </si>
  <si>
    <t>Logan Academy of Global Ecology</t>
  </si>
  <si>
    <t>1711 W Montana St,  Los Angeles,  CA 90026</t>
  </si>
  <si>
    <t>LOS ANGELES ACAD MS</t>
  </si>
  <si>
    <t>644 E 56th St,  Los Angeles,  CA 90011</t>
  </si>
  <si>
    <t>LOS ANGELES EL</t>
  </si>
  <si>
    <t>1211 S Hobart Blvd,  Los Angeles,  CA 90006</t>
  </si>
  <si>
    <t>LOS FELIZ STEMM MAG</t>
  </si>
  <si>
    <t>1740 N New Hampshire Ave,  Los Angeles,  CA 90027</t>
  </si>
  <si>
    <t>MACARTHUR PARK VPA</t>
  </si>
  <si>
    <t>2300 W Seventh St,  Los Angeles,  CA 90057</t>
  </si>
  <si>
    <t>Mack EL</t>
  </si>
  <si>
    <t>3020 S Catalina St,  Los Angeles,  CA 90007</t>
  </si>
  <si>
    <t>MAGNOLIA EL</t>
  </si>
  <si>
    <t>1626 S Orchard Ave,  Los Angeles,  CA 90006</t>
  </si>
  <si>
    <t>MAIN ST EL</t>
  </si>
  <si>
    <t>129 E 53rd St,  Los Angeles,  CA 90011</t>
  </si>
  <si>
    <t>MANUAL ARTS SH</t>
  </si>
  <si>
    <t>4131 S Vermont Ave,  Los Angeles,  CA 90037</t>
  </si>
  <si>
    <t>MAPLE PC</t>
  </si>
  <si>
    <t>3601 South Maple Avenue,  Los Angeles,  CA 90011</t>
  </si>
  <si>
    <t>MARIPOSA-NABI PC</t>
  </si>
  <si>
    <t>987 S Mariposa Ave,  Los Angeles,  CA 90006</t>
  </si>
  <si>
    <t>MARSHALL SH</t>
  </si>
  <si>
    <t>3939 Tracy St,  Los Angeles,  CA 90027</t>
  </si>
  <si>
    <t>MAYBERRY EL</t>
  </si>
  <si>
    <t>2414 Mayberry St,  Los Angeles,  CA 90026</t>
  </si>
  <si>
    <t>MENLO EL</t>
  </si>
  <si>
    <t>4156 Menlo Ave,  Los Angeles,  CA 90037</t>
  </si>
  <si>
    <t>MICHELTORENA EL</t>
  </si>
  <si>
    <t>1511 Micheltorena St,  Los Angeles,  CA 90026</t>
  </si>
  <si>
    <t>MT WASHINGTON EL</t>
  </si>
  <si>
    <t>3981 San Rafael Ave,  Los Angeles,  CA 90065</t>
  </si>
  <si>
    <t>NAVA COLL PREP ACAD</t>
  </si>
  <si>
    <t>1319 E 41st St.,  Los Angeles,  CA 90011</t>
  </si>
  <si>
    <t>NEVIN EL</t>
  </si>
  <si>
    <t>1569 E 32nd St,  Los Angeles,  CA 90011</t>
  </si>
  <si>
    <t>NORMANDIE EL</t>
  </si>
  <si>
    <t>4505 S Raymond Ave,  Los Angeles,  CA 90037</t>
  </si>
  <si>
    <t>NORWOOD EL</t>
  </si>
  <si>
    <t>2020 Oak St,  Los Angeles,  CA 90007</t>
  </si>
  <si>
    <t>Obama Global Prep Acad</t>
  </si>
  <si>
    <t>1700 W 46th St,  Los Angeles,  CA 90062</t>
  </si>
  <si>
    <t>OLYMPIC PC</t>
  </si>
  <si>
    <t>950 S Albany St,  Los Angeles,  CA 90015</t>
  </si>
  <si>
    <t>ORTHOPAEDIC HOSP MAG</t>
  </si>
  <si>
    <t>300 West 23rd Street,  Los Angeles,  CA 90007</t>
  </si>
  <si>
    <t>PLASENCIA EL</t>
  </si>
  <si>
    <t>1321 Cortez St,  Los Angeles,  CA 90026</t>
  </si>
  <si>
    <t>POINDEXTER LAMOTTE EL</t>
  </si>
  <si>
    <t>4410 Orchard Ave,  Los Angeles,  CA 90037</t>
  </si>
  <si>
    <t>POLITI EL</t>
  </si>
  <si>
    <t>2481 W 11th St,  Los Angeles,  CA 90006</t>
  </si>
  <si>
    <t>RFK AMBSDR GLBL EDU</t>
  </si>
  <si>
    <t>3201 W 8th Street,  Los Angeles,  CA 90005</t>
  </si>
  <si>
    <t>RFK Comm Schs-New Open World Acad K-12</t>
  </si>
  <si>
    <t>3201 West 8th St,  Los Angeles,  CA 90010</t>
  </si>
  <si>
    <t>90010</t>
  </si>
  <si>
    <t>RFK UCLA COMM SCH</t>
  </si>
  <si>
    <t>700 S Mariposa Ave,  Los Angeles,  CA 90005</t>
  </si>
  <si>
    <t>RIDE EL SMART ACAD</t>
  </si>
  <si>
    <t>1041 E 46th St,  Los Angeles,  CA 90011</t>
  </si>
  <si>
    <t>ROSEMONT EL</t>
  </si>
  <si>
    <t>421 N Rosemont Ave,  Los Angeles,  CA 90026</t>
  </si>
  <si>
    <t>SAN PEDRO EL</t>
  </si>
  <si>
    <t>1635 S San Pedro St,  Los Angeles,  CA 90015</t>
  </si>
  <si>
    <t>SANTEE EDUC COMPLEX</t>
  </si>
  <si>
    <t>1921 S Maple Ave,  Los Angeles,  CA 90011</t>
  </si>
  <si>
    <t>Sotomayor Art/Sciences Magnet</t>
  </si>
  <si>
    <t>2050 North San Fernando Rd,  Los Angeles,  CA  90065</t>
  </si>
  <si>
    <t>TRINITY EL</t>
  </si>
  <si>
    <t>3736 Trinity St,  Los Angeles,  CA 90011</t>
  </si>
  <si>
    <t>UNION EL</t>
  </si>
  <si>
    <t>150 S Burlington Ave,  Los Angeles,  CA 90057</t>
  </si>
  <si>
    <t>VERMONT EL</t>
  </si>
  <si>
    <t>1435 W 27th St,  Los Angeles,  CA 90007</t>
  </si>
  <si>
    <t>VIRGIL MS</t>
  </si>
  <si>
    <t>152 N Vermont Ave,  Los Angeles,  CA 90004</t>
  </si>
  <si>
    <t>WADSWORTH EL</t>
  </si>
  <si>
    <t>981 E 41st St,  Los Angeles,  CA 90011</t>
  </si>
  <si>
    <t>WEEMES EL</t>
  </si>
  <si>
    <t>1260 W 36th Pl,  Los Angeles,  CA 90007</t>
  </si>
  <si>
    <t>WEST ADAMS PREP SH</t>
  </si>
  <si>
    <t>1500 W Washington Blvd,  Los Angeles,  CA 90007</t>
  </si>
  <si>
    <t>WEST VERNON EL</t>
  </si>
  <si>
    <t>4312 S Grand Ave,  Los Angeles,  CA 90037</t>
  </si>
  <si>
    <t>WHITE EL</t>
  </si>
  <si>
    <t>2401 Wilshire Blvd,  Los Angeles,  CA 90057</t>
  </si>
  <si>
    <t>Coordinating Financial Manager Assignment</t>
  </si>
  <si>
    <t>Location
Code</t>
  </si>
  <si>
    <t>Funds Center</t>
  </si>
  <si>
    <t>PWI FC</t>
  </si>
  <si>
    <t>School Type 
(FCTR CAT Text)</t>
  </si>
  <si>
    <t>Region</t>
  </si>
  <si>
    <t>Configuration</t>
  </si>
  <si>
    <t>Coordinating
 Financial Manager</t>
  </si>
  <si>
    <t xml:space="preserve">CFM Email </t>
  </si>
  <si>
    <t>CFM Contact
 Phone Number</t>
  </si>
  <si>
    <t>School Principal</t>
  </si>
  <si>
    <t>Principal Email</t>
  </si>
  <si>
    <t>FM/SFM/SAA/OCFM</t>
  </si>
  <si>
    <t>FM/SFM/SAA Name</t>
  </si>
  <si>
    <t>FTE</t>
  </si>
  <si>
    <t>Shared Sites</t>
  </si>
  <si>
    <t>Remark</t>
  </si>
  <si>
    <t>K- 5</t>
  </si>
  <si>
    <t>dwc4353@lausd.net</t>
  </si>
  <si>
    <t>213-241-2648</t>
  </si>
  <si>
    <t>WILLIAMS, ALETA L</t>
  </si>
  <si>
    <t>ALETA.WILLIAMS@LAUSD.NET</t>
  </si>
  <si>
    <t>SAA</t>
  </si>
  <si>
    <t>GUERRERO NORIEGA, STEPHANIE</t>
  </si>
  <si>
    <t>BATTEY BROWN, CHRYSTAL Y</t>
  </si>
  <si>
    <t>CYB9621@LAUSD.NET</t>
  </si>
  <si>
    <t>MAXWELL, SCHAVONNE</t>
  </si>
  <si>
    <t>1- 5</t>
  </si>
  <si>
    <t>patricia.balbuena@lausd.net</t>
  </si>
  <si>
    <t>213-241-2652</t>
  </si>
  <si>
    <t>OTTO, WILLIAM E</t>
  </si>
  <si>
    <t>WEO5908@LAUSD.NET</t>
  </si>
  <si>
    <t>BECERRA, CHRISTINA</t>
  </si>
  <si>
    <t>HERNANDEZ, JOSE A</t>
  </si>
  <si>
    <t>JAH0815@LAUSD.NET</t>
  </si>
  <si>
    <t>DIAZ, MAYRA</t>
  </si>
  <si>
    <t>ROSA, DORA L</t>
  </si>
  <si>
    <t>DLR9723@LAUSD.NET</t>
  </si>
  <si>
    <t>NEAL, MELLONY</t>
  </si>
  <si>
    <t>LEE, GRACE E</t>
  </si>
  <si>
    <t>GRACE.LEE@LAUSD.NET</t>
  </si>
  <si>
    <t>ONTIVEROS, GABRIELA</t>
  </si>
  <si>
    <t>SMITH, LISA N</t>
  </si>
  <si>
    <t>LNS0165@LAUSD.NET</t>
  </si>
  <si>
    <t>MILIAN, MERCEDES</t>
  </si>
  <si>
    <t>LEWIS-DE VAUGHN, SHERREE S</t>
  </si>
  <si>
    <t>SSL9148@LAUSD.NET</t>
  </si>
  <si>
    <t>WILLIAMS, LATANYA</t>
  </si>
  <si>
    <t>MUNOZ, IVETTE D</t>
  </si>
  <si>
    <t>ivette.d.munoz@lausd.net</t>
  </si>
  <si>
    <t>BELTRAN, BLANCA</t>
  </si>
  <si>
    <t>K- 6</t>
  </si>
  <si>
    <t>HECKMAN, MELISSA A</t>
  </si>
  <si>
    <t>MAH0375@LAUSD.NET</t>
  </si>
  <si>
    <t>BUEN ABAD, SANDRA</t>
  </si>
  <si>
    <t>OSORIO, PABLO E</t>
  </si>
  <si>
    <t>PEO3279@LAUSD.NET</t>
  </si>
  <si>
    <t>JALOS, NEL HEXNER</t>
  </si>
  <si>
    <t>AGUILAR, ANTONIO</t>
  </si>
  <si>
    <t>AAGUIL11@LAUSD.NET</t>
  </si>
  <si>
    <t>SANTOS, GLORIA</t>
  </si>
  <si>
    <t>Vacant</t>
  </si>
  <si>
    <t>213-241-2657</t>
  </si>
  <si>
    <t>CUEVAS, LUIS</t>
  </si>
  <si>
    <t>LCUEVA1@LAUSD.NET</t>
  </si>
  <si>
    <t>LOPEZ, LAURA</t>
  </si>
  <si>
    <t>MESSINA, MICHAEL J</t>
  </si>
  <si>
    <t>MJM2447@LAUSD.NET</t>
  </si>
  <si>
    <t>CHAVES FLORES, PRISCILLA</t>
  </si>
  <si>
    <t>MUHAMMAD, ELIZA S</t>
  </si>
  <si>
    <t>ELIZA.MUHAMMAD@LAUSD.NET</t>
  </si>
  <si>
    <t>LEDEZMA, SOFIA</t>
  </si>
  <si>
    <t>K- 4</t>
  </si>
  <si>
    <t>BROWN, VERONICA</t>
  </si>
  <si>
    <t>VXB2151@LAUSD.NET</t>
  </si>
  <si>
    <t>BROUGHTON, SCHEILDA</t>
  </si>
  <si>
    <t>BELTROCCO, CHRISTINA N</t>
  </si>
  <si>
    <t>CNB7067@LAUSD.NET</t>
  </si>
  <si>
    <t>RUBIO, ROGER</t>
  </si>
  <si>
    <t>rosi.haftevani@lausd.net</t>
  </si>
  <si>
    <t>213-241-1828</t>
  </si>
  <si>
    <t>RODRIGUEZ, DEBRA A</t>
  </si>
  <si>
    <t>DRODRI05@LAUSD.NET</t>
  </si>
  <si>
    <t>LOHRAN, DONNA</t>
  </si>
  <si>
    <t>6-12</t>
  </si>
  <si>
    <t xml:space="preserve">Kehrley, Kerry </t>
  </si>
  <si>
    <t>kkehrley@lausd.net</t>
  </si>
  <si>
    <t>FM</t>
  </si>
  <si>
    <t>ALVARADO, GENEVE</t>
  </si>
  <si>
    <t>KEHRLEY, KERRY R</t>
  </si>
  <si>
    <t>KKEHRLEY@LAUSD.NET</t>
  </si>
  <si>
    <t>ovanes.shaginyan@lausd.net</t>
  </si>
  <si>
    <t>213-241-7985</t>
  </si>
  <si>
    <t>LEE, HAE K</t>
  </si>
  <si>
    <t>HKL4967@LAUSD.NET</t>
  </si>
  <si>
    <t>MARTINEZ, GILBERTO</t>
  </si>
  <si>
    <t>connie.owens@lausd.net</t>
  </si>
  <si>
    <t>213-241-3078</t>
  </si>
  <si>
    <t>MC DAVID, JEREMY A</t>
  </si>
  <si>
    <t>JAM5543@LAUSD.NET</t>
  </si>
  <si>
    <t>JONES, CYNTHIA</t>
  </si>
  <si>
    <t>HENRY, JORDAN M</t>
  </si>
  <si>
    <t>JORDAN.HENRY@LAUSD.NET</t>
  </si>
  <si>
    <t>ORTIZ, WENDY</t>
  </si>
  <si>
    <t>2- 5</t>
  </si>
  <si>
    <t>FREESE, MARIA A</t>
  </si>
  <si>
    <t>MARIA.FREESE@LAUSD.NET</t>
  </si>
  <si>
    <t>MORFIN, ANGELIQUE</t>
  </si>
  <si>
    <t>K- 1</t>
  </si>
  <si>
    <t>WU, AUDREY</t>
  </si>
  <si>
    <t>AUDREY.WU@LAUSD.NET</t>
  </si>
  <si>
    <t>CASTANEDA, GUADALUPE</t>
  </si>
  <si>
    <t>HERRERA, DAVID</t>
  </si>
  <si>
    <t>DHERRE5@LAUSD.NET</t>
  </si>
  <si>
    <t>GANT, AMBRA</t>
  </si>
  <si>
    <t>THOMPSON, HAYWOOD L</t>
  </si>
  <si>
    <t>HTHOMP1@LAUSD.NET</t>
  </si>
  <si>
    <t>FILIANO, MARIA</t>
  </si>
  <si>
    <t>THOMPSON, TAMALA T</t>
  </si>
  <si>
    <t>ACAMACHO@LAUSD.NET</t>
  </si>
  <si>
    <t>SPARKS, JEREE</t>
  </si>
  <si>
    <t>BAYARDO, GONZALO F</t>
  </si>
  <si>
    <t>GBAYARDO@LAUSD.NET</t>
  </si>
  <si>
    <t>MEDINA, ELBA</t>
  </si>
  <si>
    <t>amg2851@lausd.net</t>
  </si>
  <si>
    <t>213-241-2163</t>
  </si>
  <si>
    <t>NINO, ISABEL C</t>
  </si>
  <si>
    <t>ILIANOZ@LAUSD.NET</t>
  </si>
  <si>
    <t>SAMS, ZOYLA</t>
  </si>
  <si>
    <t>MIRANDA, JAIME</t>
  </si>
  <si>
    <t>JMIRAN1@LAUSD.NET</t>
  </si>
  <si>
    <t>CASTANEDA, LETICIA</t>
  </si>
  <si>
    <t>IRELAND, CAIREN D</t>
  </si>
  <si>
    <t>CDI9209@LAUSD.NET</t>
  </si>
  <si>
    <t>WILLIS, DEMETRA</t>
  </si>
  <si>
    <t>LOVETTE, NANCY</t>
  </si>
  <si>
    <t>NANCY.LOVETTE@LAUSD.NET</t>
  </si>
  <si>
    <t>LOPEZ, CRISTINA</t>
  </si>
  <si>
    <t>ACUNA, SANTA G</t>
  </si>
  <si>
    <t>SANTA.ACUNA1@LAUSD.NET</t>
  </si>
  <si>
    <t>SOTO, ALEXIS</t>
  </si>
  <si>
    <t>RYAN, HUGH D</t>
  </si>
  <si>
    <t>HUGH.RYAN@LAUSD.NET</t>
  </si>
  <si>
    <t>PIO, JANET</t>
  </si>
  <si>
    <t>BRYAN, INGRID S</t>
  </si>
  <si>
    <t>ISB2807@LAUSD.NET</t>
  </si>
  <si>
    <t>SANTANA, KIMBERLY</t>
  </si>
  <si>
    <t>NAVA, MANUEL</t>
  </si>
  <si>
    <t>MNAVA20@LAUSD.NET</t>
  </si>
  <si>
    <t>GATLIN, TAMANI</t>
  </si>
  <si>
    <t>SANDERS, CHRISTINE H</t>
  </si>
  <si>
    <t>CHS9365@LAUSD.NET</t>
  </si>
  <si>
    <t>MARTINEZ, ANA</t>
  </si>
  <si>
    <t>BORDEN, MARISSA C</t>
  </si>
  <si>
    <t>MBORDEN@LAUSD.NET</t>
  </si>
  <si>
    <t>FULTON, MELINDA</t>
  </si>
  <si>
    <t>REYES, JEANETTE</t>
  </si>
  <si>
    <t>JXR4706@LAUSD.NET</t>
  </si>
  <si>
    <t>HENRIQUEZ, PATRICIA</t>
  </si>
  <si>
    <t>North</t>
  </si>
  <si>
    <t>Edith Chavez</t>
  </si>
  <si>
    <t>ebc4052@lausd.net</t>
  </si>
  <si>
    <t>213-241-2655</t>
  </si>
  <si>
    <t>PETRY, AMY JýSIEGEL, NEAL G</t>
  </si>
  <si>
    <t>NSIEGEL@LAUSD.NET</t>
  </si>
  <si>
    <t>LOTFI, MINA</t>
  </si>
  <si>
    <t>6- 8</t>
  </si>
  <si>
    <t>ARREGUIN, GABRIEL A</t>
  </si>
  <si>
    <t>GABRIEL.ARREGUIN@LAUSD.NET</t>
  </si>
  <si>
    <t>VALDEZ, SANDRA</t>
  </si>
  <si>
    <t>9-12</t>
  </si>
  <si>
    <t>ARAGON, SALVADOR A</t>
  </si>
  <si>
    <t>sarago1@lausd.net</t>
  </si>
  <si>
    <t>JUAREZ, ELVIRA V</t>
  </si>
  <si>
    <t>ELVIRA.JUAREZ@LAUSD.NET</t>
  </si>
  <si>
    <t>GUZMAN, NANCY</t>
  </si>
  <si>
    <t>GUTIERREZ, LAURA E</t>
  </si>
  <si>
    <t>LGUTI7@LAUSD.NET</t>
  </si>
  <si>
    <t>GOMEZ, MARY</t>
  </si>
  <si>
    <t>SANCHEZ, VICTOR</t>
  </si>
  <si>
    <t>VSANCH7@LAUSD.NET</t>
  </si>
  <si>
    <t>PAREDES, YESICA</t>
  </si>
  <si>
    <t>GADEA, LUIS</t>
  </si>
  <si>
    <t>LXG9107@LAUSD.NET</t>
  </si>
  <si>
    <t>TORRES, LORENA</t>
  </si>
  <si>
    <t>HOROWITZ, DEREK G</t>
  </si>
  <si>
    <t>DHOROWIT@LAUSD.NET</t>
  </si>
  <si>
    <t>BASHIR, SAMIA</t>
  </si>
  <si>
    <t>SIMPSON, DEAN W</t>
  </si>
  <si>
    <t>DEAN.SIMPSON@LAUSD.NET</t>
  </si>
  <si>
    <t>MOYA, ROSALINDA</t>
  </si>
  <si>
    <t>BENITEZ, JOSE A</t>
  </si>
  <si>
    <t>JAB0459@LAUSD.NET</t>
  </si>
  <si>
    <t>MIRANDA, MAYLIN</t>
  </si>
  <si>
    <t>MURA, HEATHER R</t>
  </si>
  <si>
    <t>HEATHER.MURA@LAUSD.NET</t>
  </si>
  <si>
    <t>PENSAMIENTO, EDITH</t>
  </si>
  <si>
    <t>K- 2</t>
  </si>
  <si>
    <t>GARCIA, CHRISTINA M</t>
  </si>
  <si>
    <t>CMG5277@LAUSD.NET</t>
  </si>
  <si>
    <t>DIAZ, NICOLE</t>
  </si>
  <si>
    <t>AUSTIN, STEPHANIE F</t>
  </si>
  <si>
    <t>SFA3432@LAUSD.NET</t>
  </si>
  <si>
    <t>DE HARO, LETICIA</t>
  </si>
  <si>
    <t>CURRIE, PRISCILLA</t>
  </si>
  <si>
    <t>PXC7372@LAUSD.NET</t>
  </si>
  <si>
    <t>REYNA, ALMA</t>
  </si>
  <si>
    <t>STONE, JENNIFER H</t>
  </si>
  <si>
    <t>JHALL7@LAUSD.NET</t>
  </si>
  <si>
    <t>PEREZ CHAVEZ, HORTENCIA</t>
  </si>
  <si>
    <t>GONZALEZ, VERONICA V</t>
  </si>
  <si>
    <t>VVG8162@LAUSD.NET</t>
  </si>
  <si>
    <t>TENA, BARBARA</t>
  </si>
  <si>
    <t>MYLES, REGINA D</t>
  </si>
  <si>
    <t>REGINA.MYLES@LAUSD.NET</t>
  </si>
  <si>
    <t>TARRANT, TIFFANY</t>
  </si>
  <si>
    <t>VALANIS, PAUL J</t>
  </si>
  <si>
    <t>paul.valanis@lausd.net</t>
  </si>
  <si>
    <t>HERNANDEZ, JOSE J</t>
  </si>
  <si>
    <t>JHERN59@LAUSD.NET</t>
  </si>
  <si>
    <t>ZATARAIN ROMERO, VERONICA</t>
  </si>
  <si>
    <t>BARBEE, EMILY M</t>
  </si>
  <si>
    <t>EMS9856@LAUSD.NET</t>
  </si>
  <si>
    <t>HARDY, MARVIN</t>
  </si>
  <si>
    <t>VEGA, VERONICA</t>
  </si>
  <si>
    <t>VVEGA1@LAUSD.NET</t>
  </si>
  <si>
    <t>VASQUEZ, YVETTE</t>
  </si>
  <si>
    <t>GONZALEZ, NORA</t>
  </si>
  <si>
    <t>NGONZALE@LAUSD.NET</t>
  </si>
  <si>
    <t>CABADAS, MEILYNG</t>
  </si>
  <si>
    <t>CHAVEZ, RENE</t>
  </si>
  <si>
    <t>RCHAVE5@LAUSD.NET</t>
  </si>
  <si>
    <t>WINCKLER, KIMBERLY</t>
  </si>
  <si>
    <t>VELA, CLAUDIA M</t>
  </si>
  <si>
    <t>CMV5406@LAUSD.NET</t>
  </si>
  <si>
    <t>CORRAL, ROSALINA</t>
  </si>
  <si>
    <t>SAUCEDO, ANA A</t>
  </si>
  <si>
    <t>ASAUC1@LAUSD.NET</t>
  </si>
  <si>
    <t>SFM</t>
  </si>
  <si>
    <t>JIMENEZ, JUAN</t>
  </si>
  <si>
    <t>BUI, DONNY H</t>
  </si>
  <si>
    <t>DHB5296@LAUSD.NET</t>
  </si>
  <si>
    <t>MANOGIN HARRIS, BERTHA</t>
  </si>
  <si>
    <t>RAMIREZ, RENE R</t>
  </si>
  <si>
    <t>RRAMI4@LAUSD.NET</t>
  </si>
  <si>
    <t>HERREJON, LAURA</t>
  </si>
  <si>
    <t>K- 8</t>
  </si>
  <si>
    <t>BERVER, ISMAEL</t>
  </si>
  <si>
    <t>ISMAEL.BERVER@LAUSD.NET</t>
  </si>
  <si>
    <t>ORTIZ, GUSTAVO</t>
  </si>
  <si>
    <t>GUSTAVO.ORTIZ@LAUSD.NET</t>
  </si>
  <si>
    <t>HERNANDEZ, CARMEN</t>
  </si>
  <si>
    <t>RIOS, JORGE</t>
  </si>
  <si>
    <t>JRIOS2@LAUSD.NET</t>
  </si>
  <si>
    <t>GARCIA, VICTORIA</t>
  </si>
  <si>
    <t>HARDEMION, DEANNA N</t>
  </si>
  <si>
    <t>DNH2122@LAUSD.NET</t>
  </si>
  <si>
    <t>PANNELL, BLAKE</t>
  </si>
  <si>
    <t>KNIPPLE BILBAO, BARBARA L</t>
  </si>
  <si>
    <t>BKNIPPLE@LAUSD.NET</t>
  </si>
  <si>
    <t>ZUNIGA, ADRIANA</t>
  </si>
  <si>
    <t>GATES, NEQUENTA A</t>
  </si>
  <si>
    <t>NGATES@LAUSD.NET</t>
  </si>
  <si>
    <t>REAL MORALES, CARMEN</t>
  </si>
  <si>
    <t>MCWHORTER, TRACYE C</t>
  </si>
  <si>
    <t>TCM1239@LAUSD.NET</t>
  </si>
  <si>
    <t>RODRIGUEZ, DIANA</t>
  </si>
  <si>
    <t>K- K</t>
  </si>
  <si>
    <t>MC COY, DEIDRE D</t>
  </si>
  <si>
    <t>DBD6033@LAUSD.NET</t>
  </si>
  <si>
    <t>SANCHEZ, LOLA</t>
  </si>
  <si>
    <t>CHUN, CHRISTINE S</t>
  </si>
  <si>
    <t>CSC3973@LAUSD.NET</t>
  </si>
  <si>
    <t>HANSEN, PAULA</t>
  </si>
  <si>
    <t>KILLENS, ANGELA M</t>
  </si>
  <si>
    <t>ANGELA.KILLENS@LAUSD.NET</t>
  </si>
  <si>
    <t>MILLER, GLORIA</t>
  </si>
  <si>
    <t>DIAZ, AMY K</t>
  </si>
  <si>
    <t>ADIAZ35@LAUSD.NET</t>
  </si>
  <si>
    <t>HUGO, SIMONE</t>
  </si>
  <si>
    <t>RAMOS, LUCIA</t>
  </si>
  <si>
    <t>LXR9325@LAUSD.NET</t>
  </si>
  <si>
    <t>SANDOVAL, LUISIANA</t>
  </si>
  <si>
    <t>12-12</t>
  </si>
  <si>
    <t>EATON, DAVID CHRISTOPHER</t>
  </si>
  <si>
    <t>david.eaton@lausd.net</t>
  </si>
  <si>
    <t>WIGGINS, MICHELLE</t>
  </si>
  <si>
    <t>RETANA, ADELA D</t>
  </si>
  <si>
    <t>ADR4418@LAUSD.NET</t>
  </si>
  <si>
    <t>DE GUZMAN, DENNIS</t>
  </si>
  <si>
    <t>GARLINGTON, SUKARI M</t>
  </si>
  <si>
    <t>smg5769@lausd.net</t>
  </si>
  <si>
    <t>WALKER, PAMELA</t>
  </si>
  <si>
    <t>MALINOWSKY, LEANNE</t>
  </si>
  <si>
    <t>LXM9928@LAUSD.NET</t>
  </si>
  <si>
    <t>FLEMING, DIANA</t>
  </si>
  <si>
    <t>CHRISTOFF, CARL J</t>
  </si>
  <si>
    <t>CJC4667@LAUSD.NET</t>
  </si>
  <si>
    <t>JATICO, OWEN LOUIE</t>
  </si>
  <si>
    <t>DACHS-ORNELAS, LISA</t>
  </si>
  <si>
    <t>LDD7967@LAUSD.NET</t>
  </si>
  <si>
    <t>GONZALEZ, SONIA</t>
  </si>
  <si>
    <t>BROWER, SHELLY C</t>
  </si>
  <si>
    <t>SHELLY.BROWER@LAUSD.NET</t>
  </si>
  <si>
    <t>VIGODNIER, STELLA</t>
  </si>
  <si>
    <t>FIELDS, CARA A</t>
  </si>
  <si>
    <t>CAF9202@LAUSD.NET</t>
  </si>
  <si>
    <t>VACANT</t>
  </si>
  <si>
    <t>BARRAGAN, FELIPE</t>
  </si>
  <si>
    <t>FBARRAGA@LAUSD.NET</t>
  </si>
  <si>
    <t>HERNANDEZ, DESIREE</t>
  </si>
  <si>
    <t>HOYOS, YVONNE M</t>
  </si>
  <si>
    <t>YVONNE.HOYOS@LAUSD.NET</t>
  </si>
  <si>
    <t>LOPEZ, CRUZ</t>
  </si>
  <si>
    <t>MENDOZA, ELSA H</t>
  </si>
  <si>
    <t>ELSA.MENDOZA@LAUSD.NET</t>
  </si>
  <si>
    <t>MARROQUIN, PATRICIA</t>
  </si>
  <si>
    <t>BOGAN, BEATRIZ</t>
  </si>
  <si>
    <t>BEATRIZ.BOGAN@LAUSD.NET</t>
  </si>
  <si>
    <t>RAMIREZ, VERONICA</t>
  </si>
  <si>
    <t>CARRILLO, HELEN J</t>
  </si>
  <si>
    <t>JOANNE.CARRILLO@LAUSD.NET</t>
  </si>
  <si>
    <t>RAHMAN, MUHAMMAD</t>
  </si>
  <si>
    <t>YOM, ANTHONY S</t>
  </si>
  <si>
    <t>SAY0263@LAUSD.NET</t>
  </si>
  <si>
    <t>AL QURUM, LANY</t>
  </si>
  <si>
    <t>RAMIREZ, ALEJANDRO</t>
  </si>
  <si>
    <t>AXR4321@LAUSD.NET</t>
  </si>
  <si>
    <t>AGUILUZ, HYGINUS</t>
  </si>
  <si>
    <t>ESCOBAR SUAREZ, MARLY L</t>
  </si>
  <si>
    <t>MXE1957@LAUSD.NET</t>
  </si>
  <si>
    <t>GUZMAN, SYLVIA O</t>
  </si>
  <si>
    <t>SGUZMA01@LAUSD.NET</t>
  </si>
  <si>
    <t>LONGORIA, AMALIA</t>
  </si>
  <si>
    <t>7- 8</t>
  </si>
  <si>
    <t>BROWN, SHARON L</t>
  </si>
  <si>
    <t>SLB8612@LAUSD.NET</t>
  </si>
  <si>
    <t>CHUA, LINDA KEM KING</t>
  </si>
  <si>
    <t>GANDERA, ERNESTINA J</t>
  </si>
  <si>
    <t>EJG1350@LAUSD.NET</t>
  </si>
  <si>
    <t>PALACIOS, SANAZ</t>
  </si>
  <si>
    <t>PORTER, KERI N</t>
  </si>
  <si>
    <t>KERI.PORTER@LAUSD.NET</t>
  </si>
  <si>
    <t>PINA, ELSA</t>
  </si>
  <si>
    <t>MIHM, MATTHEW E</t>
  </si>
  <si>
    <t>MATTHEW.MIHM@LAUSD.NET</t>
  </si>
  <si>
    <t>CEDILLO, ARTHUR</t>
  </si>
  <si>
    <t>EFFECTIVE 07/01/2024-Solis students moved to Boyle Heights; changed SFM to FM; from .25 to .5 FTE;paired with Nava College</t>
  </si>
  <si>
    <t>SAMUEL, GILBERTO A</t>
  </si>
  <si>
    <t>gilberto.samuel@lausd.net</t>
  </si>
  <si>
    <t>GARCIA, CESAR</t>
  </si>
  <si>
    <t>LOPEZ, EVA A</t>
  </si>
  <si>
    <t>EAL9260@LAUSD.NET</t>
  </si>
  <si>
    <t>SHEPHERD, SANDRINA</t>
  </si>
  <si>
    <t>BUNN-BELL, TOSHA G</t>
  </si>
  <si>
    <t>TGB1666@LAUSD.NET</t>
  </si>
  <si>
    <t>CUNGIOUS, ESTELLE</t>
  </si>
  <si>
    <t>HAWS, JENNIFER M</t>
  </si>
  <si>
    <t>JMH6276@LAUSD.NET</t>
  </si>
  <si>
    <t>CUETO, ANA</t>
  </si>
  <si>
    <t>LOPEZ, LUIS M</t>
  </si>
  <si>
    <t>LUISM.LOPEZ@LAUSD.NET</t>
  </si>
  <si>
    <t>ISA, TODD</t>
  </si>
  <si>
    <t>BOUJEKIAN, VAHE</t>
  </si>
  <si>
    <t>VXB9912@LAUSD.NET</t>
  </si>
  <si>
    <t>MADRIGAL, CELIA</t>
  </si>
  <si>
    <t>BRUNSON, REGINALD V</t>
  </si>
  <si>
    <t>RVB5770@LAUSD.NET</t>
  </si>
  <si>
    <t>IOFFE, ELFRIDA</t>
  </si>
  <si>
    <t>DE LA TORRE, MARIA E</t>
  </si>
  <si>
    <t>MDELA1@LAUSD.NET</t>
  </si>
  <si>
    <t>SOSA, ROGER</t>
  </si>
  <si>
    <t>SKRUMBIS, STEVEN P</t>
  </si>
  <si>
    <t>SSKRUMBI@LAUSD.NET</t>
  </si>
  <si>
    <t>FLORES MEZA, SOFIA</t>
  </si>
  <si>
    <t>SMITH, RENEE</t>
  </si>
  <si>
    <t>RSMITH02@LAUSD.NET</t>
  </si>
  <si>
    <t>DAWSON, ALMA</t>
  </si>
  <si>
    <t>VAZQUEZ, XOCHITL</t>
  </si>
  <si>
    <t>XOCHITL.VAZQUEZ@LAUSD.NET</t>
  </si>
  <si>
    <t>MOYA, CAROL</t>
  </si>
  <si>
    <t>MARTIN, URSULA C</t>
  </si>
  <si>
    <t>UMARTIN@LAUSD.NET</t>
  </si>
  <si>
    <t>RODRIGUEZ, LATICIA</t>
  </si>
  <si>
    <t>LITTLEJOHN, VICTORIA</t>
  </si>
  <si>
    <t>VICTORIA.LITTLEJOHN@LAUSD.NET</t>
  </si>
  <si>
    <t>RODRIGUEZ, ROCIO</t>
  </si>
  <si>
    <t>GARMON, RACHELLE R</t>
  </si>
  <si>
    <t>RRR9109@LAUSD.NET</t>
  </si>
  <si>
    <t>CHEN, JULIE</t>
  </si>
  <si>
    <t>IZAGUIRRE, CECILIA</t>
  </si>
  <si>
    <t>CIZAGUIR@LAUSD.NET</t>
  </si>
  <si>
    <t>Span School</t>
  </si>
  <si>
    <t>MARTINEZ, MARISSA A</t>
  </si>
  <si>
    <t>MAM8628@LAUSD.NET</t>
  </si>
  <si>
    <t>GIRON, ARACELY</t>
  </si>
  <si>
    <t>GEORGE, GUILLERMO</t>
  </si>
  <si>
    <t>GUILLERMO.GEORGE@LAUSD.NET</t>
  </si>
  <si>
    <t>CERVANTES, ADELA</t>
  </si>
  <si>
    <t>CARRANZA, AMELIA G</t>
  </si>
  <si>
    <t>AGC2281@LAUSD.NET</t>
  </si>
  <si>
    <t>FLORES, KARLA</t>
  </si>
  <si>
    <t>HUGHES, GINA TýLUGO, ROSALINDA</t>
  </si>
  <si>
    <t>GINA.HUGHES@LAUSD.NET</t>
  </si>
  <si>
    <t>MURRAY, LISA</t>
  </si>
  <si>
    <t>GUTIERREZ, CINDY P</t>
  </si>
  <si>
    <t>CINDY.GUTIERREZ@LAUSD.NET</t>
  </si>
  <si>
    <t>GARCIA, GRICELDA</t>
  </si>
  <si>
    <t>MOORE, CHRISTINE N</t>
  </si>
  <si>
    <t>CHRISTINE.MOORE@LAUSD.NET</t>
  </si>
  <si>
    <t>HERNANDEZ, CHERRIELYN</t>
  </si>
  <si>
    <t>MARTINEZ, STEVE J</t>
  </si>
  <si>
    <t>SJM2585@LAUSD.NET</t>
  </si>
  <si>
    <t>FRANCOIS, ANDREA</t>
  </si>
  <si>
    <t>JXR4023@LAUSD.NET</t>
  </si>
  <si>
    <t>RIVAS, LAURA</t>
  </si>
  <si>
    <t>NARVAEZ, LILIANA</t>
  </si>
  <si>
    <t>LNARVAEZ@LAUSD.NET</t>
  </si>
  <si>
    <t>SIERRA ERENTREICH, VANESSA</t>
  </si>
  <si>
    <t>GODINEZ ALI, JOANNE</t>
  </si>
  <si>
    <t>JOANNE.GODINEZ@LAUSD.NET</t>
  </si>
  <si>
    <t>EDSTROM, MARIA</t>
  </si>
  <si>
    <t>EFFECTIVE 07/01/2024- from 1 to .5 FTE, paired with Lawrence MS</t>
  </si>
  <si>
    <t>MAC AINSH, NATHAN DýRODRIGUEZ, SUZANNE M</t>
  </si>
  <si>
    <t>NDM1486@LAUSD.NET</t>
  </si>
  <si>
    <t>VIDACA, CATHY</t>
  </si>
  <si>
    <t>WILLIS, ROBIN L</t>
  </si>
  <si>
    <t>RLW8927@LAUSD.NET</t>
  </si>
  <si>
    <t>DELGADO, MONICA</t>
  </si>
  <si>
    <t>GILLIS, ESTHER</t>
  </si>
  <si>
    <t>EXG4456@LAUSD.NET</t>
  </si>
  <si>
    <t>ZENNER, KIMBERLY</t>
  </si>
  <si>
    <t>WELLS, MICHELLE R</t>
  </si>
  <si>
    <t>MICHELLE.WELLS@LAUSD.NET</t>
  </si>
  <si>
    <t>RAMOS, KATRINA</t>
  </si>
  <si>
    <t>ESQUENAZI, DAVID H</t>
  </si>
  <si>
    <t>DHE8879@LAUSD.NET</t>
  </si>
  <si>
    <t>SANCHEZ, MARIELA</t>
  </si>
  <si>
    <t>SANCHEZ, PIEDAD P</t>
  </si>
  <si>
    <t>PPS8982@LAUSD.NET</t>
  </si>
  <si>
    <t>DERAS, ANA</t>
  </si>
  <si>
    <t>GULLATT, TAMARA L</t>
  </si>
  <si>
    <t>TGULLATT@LAUSD.NET</t>
  </si>
  <si>
    <t>MARTINEZ, GERALDINE</t>
  </si>
  <si>
    <t>QUINTANILLA, SANDRA</t>
  </si>
  <si>
    <t>sxq8260@lausd.net</t>
  </si>
  <si>
    <t>ESPINOZA MARTINEZ, GABRIELA</t>
  </si>
  <si>
    <t>GARCIA, ROBERT R</t>
  </si>
  <si>
    <t>ROBERT.R.GARCIA@LAUSD.NET</t>
  </si>
  <si>
    <t>NAPULI, JAYZELLE</t>
  </si>
  <si>
    <t>KARABEDIAN, MELINE</t>
  </si>
  <si>
    <t>MKARAKID@LAUSD.NET</t>
  </si>
  <si>
    <t>MORALES, MARIBEL</t>
  </si>
  <si>
    <t>FERBER, ANDREA A</t>
  </si>
  <si>
    <t>ANDREA.FERBER@LAUSD.NET</t>
  </si>
  <si>
    <t>PACHECO, XOCHITL</t>
  </si>
  <si>
    <t>SHEARD, NICOLE B</t>
  </si>
  <si>
    <t>NICOLE.SHEARD@LAUSD.NET</t>
  </si>
  <si>
    <t>CONTRERAS, MARGARITA</t>
  </si>
  <si>
    <t>CAO GARCIA, SONJA D</t>
  </si>
  <si>
    <t>SONJA.CAO-GARCIA@LAUSD.NET</t>
  </si>
  <si>
    <t>LOPEZ, ROSA</t>
  </si>
  <si>
    <t>MENDOZA, DINORA M</t>
  </si>
  <si>
    <t>DMM8990@LAUSD.NET</t>
  </si>
  <si>
    <t>HERNANDEZ, MARIA</t>
  </si>
  <si>
    <t>TORRES, JENARO</t>
  </si>
  <si>
    <t>JTORRE20@LAUSD.NET</t>
  </si>
  <si>
    <t>SASAKI, CARL</t>
  </si>
  <si>
    <t>NASCIMENTO, KIRK S</t>
  </si>
  <si>
    <t>KSN9141@LAUSD.NET</t>
  </si>
  <si>
    <t>MORNEAULT JONES, DORIS</t>
  </si>
  <si>
    <t>MARTINEZ, JOSEPH P</t>
  </si>
  <si>
    <t>JMARTI14@LAUSD.NET</t>
  </si>
  <si>
    <t>ARAKELIAN, RIPSIME</t>
  </si>
  <si>
    <t>LEON, MARTIN</t>
  </si>
  <si>
    <t>MLEON@LAUSD.NET</t>
  </si>
  <si>
    <t>TUALAULELEI, NADINE</t>
  </si>
  <si>
    <t>FAATAI, DIANA M</t>
  </si>
  <si>
    <t>DFAATAI@LAUSD.NET</t>
  </si>
  <si>
    <t>GONZALEZ, MARIA</t>
  </si>
  <si>
    <t>GYGLI, MADELEINE V</t>
  </si>
  <si>
    <t>MVG2139@LAUSD.NET</t>
  </si>
  <si>
    <t>LARA, CLAUDIA</t>
  </si>
  <si>
    <t>HALL JOHNSON, SHARON A</t>
  </si>
  <si>
    <t>SHARON.HALLJOHNSON@LAUSD.NET</t>
  </si>
  <si>
    <t>TURNER, CANDACE</t>
  </si>
  <si>
    <t>RAMIREZ, RAUL</t>
  </si>
  <si>
    <t>RXR7425@LAUSD.NET</t>
  </si>
  <si>
    <t>CASTRO, RAMON</t>
  </si>
  <si>
    <t>LUU, AMY P</t>
  </si>
  <si>
    <t>APL1999@LAUSD.NET</t>
  </si>
  <si>
    <t>BRAVO, NANCY</t>
  </si>
  <si>
    <t>BECK, LINDA W</t>
  </si>
  <si>
    <t>LWB2035@LAUSD.NET</t>
  </si>
  <si>
    <t>NANI, JULIE</t>
  </si>
  <si>
    <t>PRICE, DAVID J</t>
  </si>
  <si>
    <t>DJP2520@LAUSD.NET</t>
  </si>
  <si>
    <t>ARIAS, YESSENIA</t>
  </si>
  <si>
    <t>BROOKS, HOFF W</t>
  </si>
  <si>
    <t>HBROOKS@LAUSD.NET</t>
  </si>
  <si>
    <t>MARTINEZ, ROBERTO</t>
  </si>
  <si>
    <t>7-12</t>
  </si>
  <si>
    <t>ZANKI, JOSEPH G</t>
  </si>
  <si>
    <t>jzank1@lausd.net</t>
  </si>
  <si>
    <t>RUBIO, MARIA</t>
  </si>
  <si>
    <t>STIGER, KENYATTA F</t>
  </si>
  <si>
    <t>kenyatta.stiger@lausd.net</t>
  </si>
  <si>
    <t>SAM, JACQUELYN</t>
  </si>
  <si>
    <t>NAVAS, MARCOS T</t>
  </si>
  <si>
    <t>marcos.navas@lausd.net</t>
  </si>
  <si>
    <t>TORRES, VERONICA</t>
  </si>
  <si>
    <t>SZNAJDER, NORBERT R</t>
  </si>
  <si>
    <t>nxs0168@lausd.net</t>
  </si>
  <si>
    <t>MC CAULEY, DAVITA L</t>
  </si>
  <si>
    <t>DAVITA.MCCAULEY@LAUSD.NET</t>
  </si>
  <si>
    <t>DYER, JANET</t>
  </si>
  <si>
    <t>SKOLL, MATTHEW R</t>
  </si>
  <si>
    <t>MATTHEW.SKOLL@LAUSD.NET</t>
  </si>
  <si>
    <t>MELKONIAN, MARIETTA</t>
  </si>
  <si>
    <t>DOWDELL, SHERONDA L</t>
  </si>
  <si>
    <t>SLD3524@LAUSD.NET</t>
  </si>
  <si>
    <t>LOPEZ FLORES, JUANA</t>
  </si>
  <si>
    <t>LEE, KARI J</t>
  </si>
  <si>
    <t>KARI.LEE@LAUSD.NET</t>
  </si>
  <si>
    <t>CERECEDES, ARCELIA</t>
  </si>
  <si>
    <t>MENA, ROSEMARY H</t>
  </si>
  <si>
    <t>RMENA@LAUSD.NET</t>
  </si>
  <si>
    <t>COVARRUBIAS, CYNDDI</t>
  </si>
  <si>
    <t>MCINTYRE-SCIARRINO, DEBRA S</t>
  </si>
  <si>
    <t>DSM1828@LAUSD.NET</t>
  </si>
  <si>
    <t>YERNJAKYAN, GAYANE</t>
  </si>
  <si>
    <t>GARRINGER, DAVID A</t>
  </si>
  <si>
    <t>DAG8819@LAUSD.NET</t>
  </si>
  <si>
    <t>NAVARRO, EMILY</t>
  </si>
  <si>
    <t>RAMIREZ, ARMANDO</t>
  </si>
  <si>
    <t>ARMANDO.RAMIREZ@LAUSD.NET</t>
  </si>
  <si>
    <t>LEMUS GARCIA, MARIA</t>
  </si>
  <si>
    <t>MASCHLER, ANNE C</t>
  </si>
  <si>
    <t>ACM0248@LAUSD.NET</t>
  </si>
  <si>
    <t>LOPEZ, CLAUDIA</t>
  </si>
  <si>
    <t>JENSEN-CACHON, ANGELYQUE</t>
  </si>
  <si>
    <t>AXJ0519@LAUSD.NET</t>
  </si>
  <si>
    <t>FERNANDEZ, ALMA R</t>
  </si>
  <si>
    <t>ARF4827@LAUSD.NET</t>
  </si>
  <si>
    <t>ORTIZ, FREDDY</t>
  </si>
  <si>
    <t>FXO8969@LAUSD.NET</t>
  </si>
  <si>
    <t>LUCAS, SARA</t>
  </si>
  <si>
    <t>SARA.ELLIS@LAUSD.NET</t>
  </si>
  <si>
    <t>COSBY, JENNIFER</t>
  </si>
  <si>
    <t>WILLIAMS, EMILY R</t>
  </si>
  <si>
    <t>ERW3103@LAUSD.NET</t>
  </si>
  <si>
    <t>SCOTT, TERESA</t>
  </si>
  <si>
    <t>RIVERS, DANA S</t>
  </si>
  <si>
    <t>DSR7698@LAUSD.NET</t>
  </si>
  <si>
    <t>JUAREZ, ELOISA</t>
  </si>
  <si>
    <t>K-12</t>
  </si>
  <si>
    <t>CARBINO, VINCE</t>
  </si>
  <si>
    <t>vince.carbino@lausd.net</t>
  </si>
  <si>
    <t>ZELADA, MARIBEL</t>
  </si>
  <si>
    <t>HU, ELAINE C</t>
  </si>
  <si>
    <t>ELAINE.HU@LAUSD.NET</t>
  </si>
  <si>
    <t>URZUA, MAYRA</t>
  </si>
  <si>
    <t>DUONG, CINDY K</t>
  </si>
  <si>
    <t>CINDY.DUONG@LAUSD.NET</t>
  </si>
  <si>
    <t>ORTIZ, JULIO</t>
  </si>
  <si>
    <t>AGUILERA, ANNA G</t>
  </si>
  <si>
    <t>AGA9434@LAUSD.NET</t>
  </si>
  <si>
    <t>MACIAS, LETICIA</t>
  </si>
  <si>
    <t>RIVERA, JOSE</t>
  </si>
  <si>
    <t>JRIVER02@LAUSD.NET</t>
  </si>
  <si>
    <t>MULDER, LAUREN H</t>
  </si>
  <si>
    <t>LAUREN.PARK@LAUSD.NET</t>
  </si>
  <si>
    <t>GRAHAM JOHNSON, YVETTE</t>
  </si>
  <si>
    <t>DREW, SORAYA L</t>
  </si>
  <si>
    <t>SORAYA.DREW@LAUSD.NET</t>
  </si>
  <si>
    <t>LUK, RAYMOND</t>
  </si>
  <si>
    <t>GRASSO, DANIELLE M</t>
  </si>
  <si>
    <t>DANIELLE.GRASSO@LAUSD.NET</t>
  </si>
  <si>
    <t>LIMAS, ELIZABETH</t>
  </si>
  <si>
    <t>VILLARREAL, NORMA I</t>
  </si>
  <si>
    <t>NIV6450@LAUSD.NET</t>
  </si>
  <si>
    <t>VOWELS, JANE</t>
  </si>
  <si>
    <t>BRALEY, CYNTHIA A</t>
  </si>
  <si>
    <t>CAB0428@LAUSD.NET</t>
  </si>
  <si>
    <t>LUBA, FELICIA</t>
  </si>
  <si>
    <t>GORTON, EDWARD A</t>
  </si>
  <si>
    <t>EAG7545@LAUSD.NET</t>
  </si>
  <si>
    <t>RODRIGUEZ, SYLVIA</t>
  </si>
  <si>
    <t>YORKE, SUSANNAH N</t>
  </si>
  <si>
    <t>SXY9247@LAUSD.NET</t>
  </si>
  <si>
    <t>CERON, SILVIA</t>
  </si>
  <si>
    <t>HARRISON, JODI L</t>
  </si>
  <si>
    <t>JODI.HARRISON@LAUSD.NET</t>
  </si>
  <si>
    <t>SAMAYOA BLANDON, MARIA</t>
  </si>
  <si>
    <t>HAMILTON, LISA M</t>
  </si>
  <si>
    <t>LWILL3@LAUSD.NET</t>
  </si>
  <si>
    <t>TSAI, JUI (SANDY)</t>
  </si>
  <si>
    <t>ORTIZ, XAVIER</t>
  </si>
  <si>
    <t>XXO3146@LAUSD.NET</t>
  </si>
  <si>
    <t>CORONA, MONICA</t>
  </si>
  <si>
    <t>KLUGH, TONI R</t>
  </si>
  <si>
    <t>TRK2932@LAUSD.NET</t>
  </si>
  <si>
    <t>LEWIS, LALITA</t>
  </si>
  <si>
    <t>GUERRERO, GENEVIEVE M</t>
  </si>
  <si>
    <t>GENEVIEVE.GUERRERO@LAUSD.NET</t>
  </si>
  <si>
    <t>PERALTA, ANA</t>
  </si>
  <si>
    <t>MEJIA, PABLO</t>
  </si>
  <si>
    <t>PABLO.MEJIA@LAUSD.NET</t>
  </si>
  <si>
    <t>JOYA, CRISTINA</t>
  </si>
  <si>
    <t>JIMENEZ, OSBALDO</t>
  </si>
  <si>
    <t>OJIME1@LAUSD.NET</t>
  </si>
  <si>
    <t>CONDE LEITE, ELIZABETH</t>
  </si>
  <si>
    <t>CHRISTIAN, JANTRE H</t>
  </si>
  <si>
    <t>JANTRE.CHRISTIAN@LAUSD.NET</t>
  </si>
  <si>
    <t>TANG, JANE</t>
  </si>
  <si>
    <t>SANCHEZ, LETICIA</t>
  </si>
  <si>
    <t>LSANC12@LAUSD.NET</t>
  </si>
  <si>
    <t>CANALES, MARIA</t>
  </si>
  <si>
    <t>DA SYLVEIRA, RICHARD A</t>
  </si>
  <si>
    <t>RDASYLVE@LAUSD.NET</t>
  </si>
  <si>
    <t>PARADA, DAISY</t>
  </si>
  <si>
    <t>MOORER, DONALD S</t>
  </si>
  <si>
    <t>DSM0789@LAUSD.NET</t>
  </si>
  <si>
    <t>SHAH, SHAZIA</t>
  </si>
  <si>
    <t>ROSE, ALETA D</t>
  </si>
  <si>
    <t>ALETA.ROSE@LAUSD.NET</t>
  </si>
  <si>
    <t>MC DOWELL, GINNA</t>
  </si>
  <si>
    <t>NEWALLIS, TRACY M</t>
  </si>
  <si>
    <t>TNEWALLI@LAUSD.NET</t>
  </si>
  <si>
    <t>BAILEY, CLAUDIA</t>
  </si>
  <si>
    <t>WHITTINGTON, JAMAL E</t>
  </si>
  <si>
    <t>jew9419@lausd.net</t>
  </si>
  <si>
    <t>MCKINNEY, AMBER T</t>
  </si>
  <si>
    <t>AMBER.MCKINNEY@LAUSD.NET</t>
  </si>
  <si>
    <t>Steen, Terril (SUB)</t>
  </si>
  <si>
    <t>PHELPS-SHAW, KRISTIN M</t>
  </si>
  <si>
    <t>KMP6283@LAUSD.NET</t>
  </si>
  <si>
    <t>PENATE, ADAN</t>
  </si>
  <si>
    <t>DONOHOE, COLIN M</t>
  </si>
  <si>
    <t>CDONOHOE@LAUSD.NET</t>
  </si>
  <si>
    <t>BALLESTEROS, ULYSSES</t>
  </si>
  <si>
    <t>DYEN, MARC E</t>
  </si>
  <si>
    <t>MDYEN@LAUSD.NET</t>
  </si>
  <si>
    <t>MARTINEZ, ZOILA</t>
  </si>
  <si>
    <t>WONG, JENNIFER C</t>
  </si>
  <si>
    <t>JBLAIR@LAUSD.NET</t>
  </si>
  <si>
    <t>VEGA, CYNTHIA</t>
  </si>
  <si>
    <t>RODRIGUEZ, DIANE</t>
  </si>
  <si>
    <t>DRODRI1@LAUSD.NET</t>
  </si>
  <si>
    <t>MEDINA, REBECCA</t>
  </si>
  <si>
    <t>DURKE, KATHERINE N</t>
  </si>
  <si>
    <t>KNT0800@LAUSD.NET</t>
  </si>
  <si>
    <t>GONZALEZ, JORGE</t>
  </si>
  <si>
    <t>FUENTES, GEORGE</t>
  </si>
  <si>
    <t>gxf5379@lausd.net</t>
  </si>
  <si>
    <t>DELEO, SUEMI</t>
  </si>
  <si>
    <t>ZAID, HANNA G</t>
  </si>
  <si>
    <t>HANNA.ZAID@LAUSD.NET</t>
  </si>
  <si>
    <t>PRICE, CHERE</t>
  </si>
  <si>
    <t>NAHLE, RANIA</t>
  </si>
  <si>
    <t>RANIA.NAHLE@LAUSD.NET</t>
  </si>
  <si>
    <t>BATRES LEMUS, MABEL</t>
  </si>
  <si>
    <t>PRATT, DENISE M</t>
  </si>
  <si>
    <t>DPRAT1@LAUSD.NET</t>
  </si>
  <si>
    <t>HERNANDEZ, ISABEL</t>
  </si>
  <si>
    <t>SALAZAR, ROBERTO</t>
  </si>
  <si>
    <t>RSALAZ1@LAUSD.NET</t>
  </si>
  <si>
    <t>ROCHA, MARTHA</t>
  </si>
  <si>
    <t>PEREA, EVELIA</t>
  </si>
  <si>
    <t>exr4709@lausd.net</t>
  </si>
  <si>
    <t>RAHMAAN HAWKINS, NAIMAH</t>
  </si>
  <si>
    <t>LOPEZ, SILVIA</t>
  </si>
  <si>
    <t>SXL2090@LAUSD.NET</t>
  </si>
  <si>
    <t>JONFE MARTINEZ, OLGA</t>
  </si>
  <si>
    <t>MACIAS, ENRIQUE</t>
  </si>
  <si>
    <t>ENRIQUE.MACIAS@LAUSD.NET</t>
  </si>
  <si>
    <t>MARCIAL, MARIE S</t>
  </si>
  <si>
    <t>RXR7304@LAUSD.NET</t>
  </si>
  <si>
    <t>MC DOWELL, SHONDA</t>
  </si>
  <si>
    <t>MC KAY, ROSALIA B</t>
  </si>
  <si>
    <t>ROSALIA.MCKAY@LAUSD.NET</t>
  </si>
  <si>
    <t>GUTIERREZ, NORMA</t>
  </si>
  <si>
    <t>RIOS, DELIA V</t>
  </si>
  <si>
    <t>DELIA.RIOS@LAUSD.NET</t>
  </si>
  <si>
    <t>FIGUEROA, ALBA</t>
  </si>
  <si>
    <t>JOHNSON, ORLANDO M</t>
  </si>
  <si>
    <t>OMJ0354@LAUSD.NET</t>
  </si>
  <si>
    <t>FOX, LETETSIA</t>
  </si>
  <si>
    <t>TEER, SEAN T</t>
  </si>
  <si>
    <t>SEAN.TEER@LAUSD.NET</t>
  </si>
  <si>
    <t>TIQUI, JODEL</t>
  </si>
  <si>
    <t>ALVAREZ, RAFAEL</t>
  </si>
  <si>
    <t>RXA4413@LAUSD.NET</t>
  </si>
  <si>
    <t>AVILA, MAYRA</t>
  </si>
  <si>
    <t>MEZA SANCHEZ, JOSE</t>
  </si>
  <si>
    <t>JOSE.MEZA@LAUSD.NET</t>
  </si>
  <si>
    <t>SHAH, FAISAL</t>
  </si>
  <si>
    <t>DOUGLAS MONTOYA, DESIREE</t>
  </si>
  <si>
    <t>DXD8694@LAUSD.NET</t>
  </si>
  <si>
    <t>Yeni, Medine  (sub); FM to SFM - effective 2/15/2024</t>
  </si>
  <si>
    <t>FLOWERS, NUANTIA N</t>
  </si>
  <si>
    <t>NNF0400@LAUSD.NET</t>
  </si>
  <si>
    <t>CORONEL, ALBERT</t>
  </si>
  <si>
    <t>LEE, JAMES T</t>
  </si>
  <si>
    <t>JTL8871@LAUSD.NET</t>
  </si>
  <si>
    <t>GREENE, RUBY</t>
  </si>
  <si>
    <t>BRADLEY, DARVINA B</t>
  </si>
  <si>
    <t>DARVINA.BRADLEY@LAUSD.NET</t>
  </si>
  <si>
    <t>BUDIMAN, DAVID</t>
  </si>
  <si>
    <t>BAEZ, RENE</t>
  </si>
  <si>
    <t>RENE.BAEZ@LAUSD.NET</t>
  </si>
  <si>
    <t>PAQUINI, ALBA</t>
  </si>
  <si>
    <t>STEINORTH, DEREK W</t>
  </si>
  <si>
    <t>DSTEINOR@LAUSD.NET</t>
  </si>
  <si>
    <t>MAH CANDELARIA, CINTHIA</t>
  </si>
  <si>
    <t>SARAVIA, SIXTO E</t>
  </si>
  <si>
    <t>ssara1@lausd.net</t>
  </si>
  <si>
    <t>BURTON, JONIQUE L</t>
  </si>
  <si>
    <t>JONIQUE.BURTON@LAUSD.NET</t>
  </si>
  <si>
    <t>SULLIVAN-MCCARTHY, MELISSA A</t>
  </si>
  <si>
    <t>mas6529@lausd.net</t>
  </si>
  <si>
    <t>OCFM</t>
  </si>
  <si>
    <t>SOLIDUM, CARMENCITA</t>
  </si>
  <si>
    <t>ZARATE, FLAMINIO</t>
  </si>
  <si>
    <t>FXZ8304@LAUSD.NET</t>
  </si>
  <si>
    <t>PASUMBAL, CYNTHIA</t>
  </si>
  <si>
    <t>NAULLS, LAURA M</t>
  </si>
  <si>
    <t>LAURA.NAULLS@LAUSD.NET</t>
  </si>
  <si>
    <t>LOZANO, JEANNETTE</t>
  </si>
  <si>
    <t>VALIENTE, ROSY L</t>
  </si>
  <si>
    <t>RLV6098@LAUSD.NET</t>
  </si>
  <si>
    <t>FEBLES, ALEJANDRA</t>
  </si>
  <si>
    <t>AXF7040@LAUSD.NET</t>
  </si>
  <si>
    <t>TAPIA, ESMERALDA</t>
  </si>
  <si>
    <t>CHOI, SOOJOON</t>
  </si>
  <si>
    <t>SOOJOON.CHOI@LAUSD.NET</t>
  </si>
  <si>
    <t>RAMIREZ, DEBRA</t>
  </si>
  <si>
    <t>ASAVASOPON, NARAJPHAN</t>
  </si>
  <si>
    <t>NASAVASO@LAUSD.NET</t>
  </si>
  <si>
    <t>GARCIA, GABRIELA</t>
  </si>
  <si>
    <t>GOMEZ, MARTHA X</t>
  </si>
  <si>
    <t>MXT1070@LAUSD.NET</t>
  </si>
  <si>
    <t>IBARRA, VANESSA</t>
  </si>
  <si>
    <t>TETITLA, BLANCA E</t>
  </si>
  <si>
    <t>BET0993@LAUSD.NET</t>
  </si>
  <si>
    <t>NGUYEN, TOAN</t>
  </si>
  <si>
    <t>GARZA, EMILIO</t>
  </si>
  <si>
    <t>EMILIO.GARZA@LAUSD.NET</t>
  </si>
  <si>
    <t>REYNAGA, CECILIA</t>
  </si>
  <si>
    <t>CUELLAR, ZEIDA G</t>
  </si>
  <si>
    <t>ZGC0320@LAUSD.NET</t>
  </si>
  <si>
    <t>AZAR, SAMAR</t>
  </si>
  <si>
    <t>CRISS, AUDREY A</t>
  </si>
  <si>
    <t>DIMONE.WATSON@LAUSD.NET</t>
  </si>
  <si>
    <t>KALUTHANTHIRI, KITHSIRI</t>
  </si>
  <si>
    <t>JEANNE, HEATHER A</t>
  </si>
  <si>
    <t>HAJ7773@LAUSD.NET</t>
  </si>
  <si>
    <t>LOZANO, ADA</t>
  </si>
  <si>
    <t>BESSER, AMY D</t>
  </si>
  <si>
    <t>ADB1194@LAUSD.NET</t>
  </si>
  <si>
    <t>SEXTON, SANDRA</t>
  </si>
  <si>
    <t>KOUDSI, MARIE</t>
  </si>
  <si>
    <t>MXK7482@LAUSD.NET</t>
  </si>
  <si>
    <t>NUNEZ, KARLA</t>
  </si>
  <si>
    <t>HERNANDEZ, LISSEETT O</t>
  </si>
  <si>
    <t>LXH4581@LAUSD.NET</t>
  </si>
  <si>
    <t>MARTINEZ, DEBRA</t>
  </si>
  <si>
    <t>PONCE, PATRICIA</t>
  </si>
  <si>
    <t>PXP3218@LAUSD.NET</t>
  </si>
  <si>
    <t>DE LA TORRE, ANTONIA</t>
  </si>
  <si>
    <t>GOMEZ, KELLY J</t>
  </si>
  <si>
    <t>KJG3111@LAUSD.NET</t>
  </si>
  <si>
    <t>RAMOS CRISANTOS, MARITZA</t>
  </si>
  <si>
    <t>RUMBLE, BRADLEY J</t>
  </si>
  <si>
    <t>BRUMBLE@LAUSD.NET</t>
  </si>
  <si>
    <t>CENSALE, ELSIE</t>
  </si>
  <si>
    <t>PINEDA, ERLINDA</t>
  </si>
  <si>
    <t>PAULINO, PAULA E</t>
  </si>
  <si>
    <t>PEP2955@LAUSD.NET</t>
  </si>
  <si>
    <t>CISNEROS, PATRICIA</t>
  </si>
  <si>
    <t>FLORES, JOSEFINA</t>
  </si>
  <si>
    <t>JXF9712@LAUSD.NET</t>
  </si>
  <si>
    <t>FRAZIER CLEMENS, GINA</t>
  </si>
  <si>
    <t>Johnson, William K</t>
  </si>
  <si>
    <t>william.johnson@lausd.net</t>
  </si>
  <si>
    <t>MARADIAGA, CARMEN</t>
  </si>
  <si>
    <t>NAVAR, RAULýVARGAS, SONIA M</t>
  </si>
  <si>
    <t>SVARGAS@LAUSD.NET</t>
  </si>
  <si>
    <t>RUIZ, NANCY</t>
  </si>
  <si>
    <t>VAGHEI, ALI B</t>
  </si>
  <si>
    <t>abv0486@lausd.net</t>
  </si>
  <si>
    <t>MOLINA, EDWIN A</t>
  </si>
  <si>
    <t>KHINSON@LAUSD.NET</t>
  </si>
  <si>
    <t>RUIZ, MARIA</t>
  </si>
  <si>
    <t>PATTERSON JONES, SUZANNE B</t>
  </si>
  <si>
    <t>SUZANNE.PATTERSON@LAUSD.NET</t>
  </si>
  <si>
    <t>MONTEZ, SHAWNTEE</t>
  </si>
  <si>
    <t>CHOI, LEONARD</t>
  </si>
  <si>
    <t>LEONARD.CHOI@LAUSD.NET</t>
  </si>
  <si>
    <t>SANTOS, SIDNEY ARVIN</t>
  </si>
  <si>
    <t>MALDONADO, MARITZA</t>
  </si>
  <si>
    <t>MXM4242@LAUSD.NET</t>
  </si>
  <si>
    <t>PAREDES, CATALINA</t>
  </si>
  <si>
    <t>FELIX, NORA A</t>
  </si>
  <si>
    <t>NAF7751@LAUSD.NET</t>
  </si>
  <si>
    <t>ESCOBEDO, ROSALIA</t>
  </si>
  <si>
    <t>PEYATT, SHAWN C</t>
  </si>
  <si>
    <t>SCP6914@LAUSD.NET</t>
  </si>
  <si>
    <t>GARCIA, LIVIA</t>
  </si>
  <si>
    <t>GARCIA, ANTONIO</t>
  </si>
  <si>
    <t>AXG1125@LAUSD.NET</t>
  </si>
  <si>
    <t>MONTES, AMELIA</t>
  </si>
  <si>
    <t>RAMIREZ, DIDIANA</t>
  </si>
  <si>
    <t>DIDIANA.RAMIREZ@LAUSD.NET</t>
  </si>
  <si>
    <t>HERNANDEZ, ROCHELLE</t>
  </si>
  <si>
    <t>CANELAS, JIM E</t>
  </si>
  <si>
    <t>JIM.CANELAS@LAUSD.NET</t>
  </si>
  <si>
    <t>DAVIS, CLAUDETTE</t>
  </si>
  <si>
    <t>ACOSTA, CONSUELO</t>
  </si>
  <si>
    <t>CXA1519@LAUSD.NET</t>
  </si>
  <si>
    <t>LARIOS, MAIRA</t>
  </si>
  <si>
    <t>CASH, ANGELA G</t>
  </si>
  <si>
    <t>AGM14672@LAUSD.NET</t>
  </si>
  <si>
    <t>PACHECO, LETISIA</t>
  </si>
  <si>
    <t>NGUYEN, AN T</t>
  </si>
  <si>
    <t>AN.NGUYEN1@LAUSD.NET</t>
  </si>
  <si>
    <t>LIZARRAGA, LINO</t>
  </si>
  <si>
    <t>HOOKER, GREGORY W</t>
  </si>
  <si>
    <t>GWH2972@LAUSD.NET</t>
  </si>
  <si>
    <t>NYANDEMOH, FRANCESS</t>
  </si>
  <si>
    <t>SALAZAR, KARINA A</t>
  </si>
  <si>
    <t>KARINA.SALAZAR@LAUSD.NET</t>
  </si>
  <si>
    <t>MONTERROSA, NORMA</t>
  </si>
  <si>
    <t>MARQUEZ MARTINEZ, REGINA</t>
  </si>
  <si>
    <t>RMARQ3@LAUSD.NET</t>
  </si>
  <si>
    <t>LAM, SANDY</t>
  </si>
  <si>
    <t>ESQUIVEL, BLANCA R</t>
  </si>
  <si>
    <t>BLANCA.ESQUIVEL@LAUSD.NET</t>
  </si>
  <si>
    <t>LY, JODY</t>
  </si>
  <si>
    <t>Christine Ramirez</t>
  </si>
  <si>
    <t>crami4@lausd.net</t>
  </si>
  <si>
    <t>HUANG, JUDY</t>
  </si>
  <si>
    <t>TORRES, LORRAINE M</t>
  </si>
  <si>
    <t>LORRAINE.TORRES@LAUSD.NET</t>
  </si>
  <si>
    <t>ALVARADO, REBECCA</t>
  </si>
  <si>
    <t>CHOE, ELMER</t>
  </si>
  <si>
    <t>ELMER.CHOE@LAUSD.NET</t>
  </si>
  <si>
    <t>HERRERA, SOFIA</t>
  </si>
  <si>
    <t>PAYNE, MICHAEL K</t>
  </si>
  <si>
    <t>MICHAEL.PAYNE@LAUSD.NET</t>
  </si>
  <si>
    <t>WELLS, TAUNYA</t>
  </si>
  <si>
    <t>MONTIEL, FRANKLIN G</t>
  </si>
  <si>
    <t>fgm2040@lausd.net</t>
  </si>
  <si>
    <t>TRUONG, KEAN</t>
  </si>
  <si>
    <t>MANZO, DAVID B</t>
  </si>
  <si>
    <t>DAVID.MANZO@LAUSD.NET</t>
  </si>
  <si>
    <t>MARTINEZ, JAIME</t>
  </si>
  <si>
    <t>ARAUZ, EMILIO J</t>
  </si>
  <si>
    <t>EMILIO.ARAUZ@LAUSD.NET</t>
  </si>
  <si>
    <t>JACKSON, JODY</t>
  </si>
  <si>
    <t>DIAZ, CYNTHIA</t>
  </si>
  <si>
    <t>CXP0861@LAUSD.NET</t>
  </si>
  <si>
    <t>HERRERA, DOLORES</t>
  </si>
  <si>
    <t>DAVIES, FRANK K</t>
  </si>
  <si>
    <t>FKD3909@LAUSD.NET</t>
  </si>
  <si>
    <t>CABRERA, REBECCA P</t>
  </si>
  <si>
    <t>REBECCA.CABRERA@LAUSD.NET</t>
  </si>
  <si>
    <t>VILLAFLOR, REMIGIA</t>
  </si>
  <si>
    <t>FAVELA, ANDRES A</t>
  </si>
  <si>
    <t>AFAVEL2@LAUSD.NET</t>
  </si>
  <si>
    <t>ESCOBEDO, ANGELINE</t>
  </si>
  <si>
    <t>GILMAN, SARAH A</t>
  </si>
  <si>
    <t>SGILMAN@LAUSD.NET</t>
  </si>
  <si>
    <t>LEPE, CAROLINA</t>
  </si>
  <si>
    <t>LOPEZ, SILVIA V</t>
  </si>
  <si>
    <t>SVL1524@LAUSD.NET</t>
  </si>
  <si>
    <t>GONZALEZ, CRISTINA</t>
  </si>
  <si>
    <t>TAPIA, JAVIER A</t>
  </si>
  <si>
    <t>JTAPIA1@LAUSD.NET</t>
  </si>
  <si>
    <t>LA FATA, PAUL</t>
  </si>
  <si>
    <t>MALASZCZUK, OMAR J</t>
  </si>
  <si>
    <t>OJM5808@LAUSD.NET</t>
  </si>
  <si>
    <t>SAHAGUN, BEATRIZ</t>
  </si>
  <si>
    <t>BRUSCA, ANTOINETTE</t>
  </si>
  <si>
    <t>AXM2368@LAUSD.NET</t>
  </si>
  <si>
    <t>CASTILLO, LAURA</t>
  </si>
  <si>
    <t>SONG, HENRY J</t>
  </si>
  <si>
    <t>HJS1725@LAUSD.NET</t>
  </si>
  <si>
    <t>CORDOVA, JULIET ANNE</t>
  </si>
  <si>
    <t>EFFECTIVE 07/01/2024 - from .5 to 1 FTE</t>
  </si>
  <si>
    <t>LOPEZ, LUIS O</t>
  </si>
  <si>
    <t>LLOPEZ10@LAUSD.NET</t>
  </si>
  <si>
    <t>MARTINEZ, MARIA</t>
  </si>
  <si>
    <t>BENTON, ROBIN L</t>
  </si>
  <si>
    <t>RBENTON@LAUSD.NET</t>
  </si>
  <si>
    <t>DIAZ, LAURA</t>
  </si>
  <si>
    <t>ACKERMAN HICKS, ELIZABETH L</t>
  </si>
  <si>
    <t>ELA9670@LAUSD.NET</t>
  </si>
  <si>
    <t>HAIDER, RAHIMUN</t>
  </si>
  <si>
    <t>1- FTE effective 7/01/2024</t>
  </si>
  <si>
    <t>PELAYO, CLAUDIA</t>
  </si>
  <si>
    <t>CPELAYO@LAUSD.NET</t>
  </si>
  <si>
    <t>RODRIGUEZ, JAVIER</t>
  </si>
  <si>
    <t>PADILLA, CONSUELO G</t>
  </si>
  <si>
    <t>CGP0656@LAUSD.NET</t>
  </si>
  <si>
    <t>ARNDT, DEBORAH</t>
  </si>
  <si>
    <t>ESCOBAR, RAFAEL H</t>
  </si>
  <si>
    <t>RAFAEL.ESCOBAR@LAUSD.NET</t>
  </si>
  <si>
    <t>NAVAR, VERONICA</t>
  </si>
  <si>
    <t>SULAHIAN, KAREN L</t>
  </si>
  <si>
    <t>KLS7414@LAUSD.NET</t>
  </si>
  <si>
    <t>ORTIZ, CLAUDIA</t>
  </si>
  <si>
    <t>DE LOERA-CORREA, BRENDA H</t>
  </si>
  <si>
    <t>BHD3881@LAUSD.NET</t>
  </si>
  <si>
    <t>PORTILLO, IRIS</t>
  </si>
  <si>
    <t>RUSSELL-WILLIAMS, GINA D</t>
  </si>
  <si>
    <t>GRUSSE3@LAUSD.NET</t>
  </si>
  <si>
    <t>ANWAR, MD</t>
  </si>
  <si>
    <t>OCTAVE, JANE T</t>
  </si>
  <si>
    <t>JTO0224@LAUSD.NET</t>
  </si>
  <si>
    <t>SIQUEIROS, MARGARITA</t>
  </si>
  <si>
    <t>ROJAS, LUIS M</t>
  </si>
  <si>
    <t>LROJAS@LAUSD.NET</t>
  </si>
  <si>
    <t>CAZARES, ROSA</t>
  </si>
  <si>
    <t>FLETCHER, RYANN M</t>
  </si>
  <si>
    <t>RYANN.FLETCHER@LAUSD.NET</t>
  </si>
  <si>
    <t>ROBINSON, KAREN</t>
  </si>
  <si>
    <t>JAMES, SCHERRIE L</t>
  </si>
  <si>
    <t>SLJ9220@LAUSD.NET</t>
  </si>
  <si>
    <t>GURSKI, ANNA</t>
  </si>
  <si>
    <t>MCMURRIN, REBECCA L</t>
  </si>
  <si>
    <t>RLM9245@LAUSD.NET</t>
  </si>
  <si>
    <t>BARRERAS, JAVIER</t>
  </si>
  <si>
    <t>THOMPSON, PATRICIA A</t>
  </si>
  <si>
    <t>PTHOMPSO@LAUSD.NET</t>
  </si>
  <si>
    <t>CAMPBELL, KIMBERLY</t>
  </si>
  <si>
    <t>BEREAL, EDNA CýGALIANO, JEMIMA</t>
  </si>
  <si>
    <t>JGALIANO@LAUSD.NET</t>
  </si>
  <si>
    <t>MENDOZA, ELIZABETH</t>
  </si>
  <si>
    <t>ROMAN, JACQUELINE R</t>
  </si>
  <si>
    <t>JACQUELINE.ROMAN@LAUSD.NET</t>
  </si>
  <si>
    <t>HERNANDEZ, LISA</t>
  </si>
  <si>
    <t>RIOS, REUBEN M</t>
  </si>
  <si>
    <t>RRIOS@LAUSD.NET</t>
  </si>
  <si>
    <t>DELGADILLO, YVONNE</t>
  </si>
  <si>
    <t>FRANCOIS, BARBARA JýCARRILLO, DANIEL</t>
  </si>
  <si>
    <t>DANIEL.CARRILLO@LAUSD.NET</t>
  </si>
  <si>
    <t>BARAJAS, REBECCA</t>
  </si>
  <si>
    <t>MADRIGAL, CARLOS</t>
  </si>
  <si>
    <t>CARLOS.MADRIGAL@LAUSD.NET</t>
  </si>
  <si>
    <t>SALAZAR, ARTURO D</t>
  </si>
  <si>
    <t>ADS0707@LAUSD.NET</t>
  </si>
  <si>
    <t>TINAJERO, MARIA</t>
  </si>
  <si>
    <t>LOPEZ-AVILA, LIZETTE</t>
  </si>
  <si>
    <t>L.LOPEZ-AVILA@LAUSD.NET</t>
  </si>
  <si>
    <t>MUNOZ, ANGELA</t>
  </si>
  <si>
    <t>KIM, ANNE H</t>
  </si>
  <si>
    <t>ANNE.KIM@LAUSD.NET</t>
  </si>
  <si>
    <t>AVELAR, VALERIE</t>
  </si>
  <si>
    <t>NORIEGA, GABRIELA</t>
  </si>
  <si>
    <t>GABRIELA.NORIEGA@LAUSD.NET</t>
  </si>
  <si>
    <t>VAZQUEZ, LISA</t>
  </si>
  <si>
    <t>BAXTER, JENNIFER A</t>
  </si>
  <si>
    <t>JAG4588@LAUSD.NET</t>
  </si>
  <si>
    <t>YENI, MEDINE</t>
  </si>
  <si>
    <t>SINGER, LAURA E</t>
  </si>
  <si>
    <t>LAURA.SINGER@LAUSD.NET</t>
  </si>
  <si>
    <t>MARTIN, MARISELA</t>
  </si>
  <si>
    <t>REEMS, KIMBERLY E</t>
  </si>
  <si>
    <t>KER6750@LAUSD.NET</t>
  </si>
  <si>
    <t>SERRANO RUIZ, ALICE</t>
  </si>
  <si>
    <t>Gomez, Victor</t>
  </si>
  <si>
    <t>vgomez@lausd.net</t>
  </si>
  <si>
    <t>SARINANA, GUADALUPE</t>
  </si>
  <si>
    <t>ALVAREZ, NORMA</t>
  </si>
  <si>
    <t>nxa1602@lausd.net</t>
  </si>
  <si>
    <t>DE LEON, NATALIE</t>
  </si>
  <si>
    <t>MONREAL-RAMIREZ, CONSUELO</t>
  </si>
  <si>
    <t>CXM0396@LAUSD.NET</t>
  </si>
  <si>
    <t>JOHNSON HARRIS, ROSLYN</t>
  </si>
  <si>
    <t>YNIGO, IRAIZ</t>
  </si>
  <si>
    <t>IYNIGO@LAUSD.NET</t>
  </si>
  <si>
    <t>SANCHEZ, BERTHA</t>
  </si>
  <si>
    <t>MENA-MARQUEZ, GENEVA T</t>
  </si>
  <si>
    <t>GMENA@LAUSD.NET</t>
  </si>
  <si>
    <t>MITCHELL, MAGAN A</t>
  </si>
  <si>
    <t>MAGAN.MITCHELL@LAUSD.NET</t>
  </si>
  <si>
    <t>RODRIGUEZ, SALVADOR E</t>
  </si>
  <si>
    <t>SRODRI01@LAUSD.NET</t>
  </si>
  <si>
    <t>SALCEDO, FELIX</t>
  </si>
  <si>
    <t>COVERT, CONNIE L</t>
  </si>
  <si>
    <t>CONNIE.COVERT@LAUSD.NET</t>
  </si>
  <si>
    <t>RIVAS, SEAN</t>
  </si>
  <si>
    <t>FLORES, MARTHA C</t>
  </si>
  <si>
    <t>MARTHA.FLORES@LAUSD.NET</t>
  </si>
  <si>
    <t>ZAVALA, ROSA</t>
  </si>
  <si>
    <t>CONTRERAS, ALEXANDER JýFORDHAM, MONIQUE C</t>
  </si>
  <si>
    <t>MFORDHAM@LAUSD.NET</t>
  </si>
  <si>
    <t>TRINIDAD, LEONILA</t>
  </si>
  <si>
    <t>MEADE, BARBARA A</t>
  </si>
  <si>
    <t>BMEADE@LAUSD.NET</t>
  </si>
  <si>
    <t>STORY, PAULINE</t>
  </si>
  <si>
    <t>ROMAN, SILVIA J</t>
  </si>
  <si>
    <t>SILVIA.J.ROMAN@LAUSD.NET</t>
  </si>
  <si>
    <t>RAMOS, THAMARA</t>
  </si>
  <si>
    <t>RODRIGUEZ, GABRIELA</t>
  </si>
  <si>
    <t>GABRIELA.RODRIGUEZ85@LAUSD.NET</t>
  </si>
  <si>
    <t>RODRIGUEZ, KARLA</t>
  </si>
  <si>
    <t>SANTI, KRISTY L</t>
  </si>
  <si>
    <t>KLS7956@LAUSD.NET</t>
  </si>
  <si>
    <t>ZELAYA, SANDER</t>
  </si>
  <si>
    <t>DORADO, JOSE L</t>
  </si>
  <si>
    <t>JLD3168@LAUSD.NET</t>
  </si>
  <si>
    <t>BERRELLEZ, ANA</t>
  </si>
  <si>
    <t>TARAKHCHYAN, MOVSES</t>
  </si>
  <si>
    <t>MXT1425@LAUSD.NET</t>
  </si>
  <si>
    <t>RASSEM, LINA</t>
  </si>
  <si>
    <t>PERSONS-JOHNSON, LORRAINE M</t>
  </si>
  <si>
    <t>LMP0379@LAUSD.NET</t>
  </si>
  <si>
    <t>WALKER, DAVETTE</t>
  </si>
  <si>
    <t>YCAZA, RICHARD A</t>
  </si>
  <si>
    <t>RICHARD.YCAZA@LAUSD.NET</t>
  </si>
  <si>
    <t>SILVA, KETHER</t>
  </si>
  <si>
    <t>YOON, KANGOK C</t>
  </si>
  <si>
    <t>KYOON2@LAUSD.NET</t>
  </si>
  <si>
    <t>TONG, MAGGIE</t>
  </si>
  <si>
    <t>GARCIELITA, MARIO A</t>
  </si>
  <si>
    <t>MGARCIEL@LAUSD.NET</t>
  </si>
  <si>
    <t>NAVARRO, TROY</t>
  </si>
  <si>
    <t>ADAMS, OLIVIA</t>
  </si>
  <si>
    <t>OADAMS@LAUSD.NET</t>
  </si>
  <si>
    <t>OSUNA, KARINA</t>
  </si>
  <si>
    <t>DOVLATIAN, SAMUEL</t>
  </si>
  <si>
    <t>SDOVLATI@LAUSD.NET</t>
  </si>
  <si>
    <t>JALOS, NENA</t>
  </si>
  <si>
    <t>CAZARES, JUDE M</t>
  </si>
  <si>
    <t>JCAZAR1@LAUSD.NET</t>
  </si>
  <si>
    <t>CARDONA, MARLEN</t>
  </si>
  <si>
    <t>D ALOISIO, HANH K</t>
  </si>
  <si>
    <t>HKD5040@LAUSD.NET</t>
  </si>
  <si>
    <t>TSAI, JUI ( SANDY)</t>
  </si>
  <si>
    <t>BURT, LINDSAY</t>
  </si>
  <si>
    <t>LXB0253@LAUSD.NET</t>
  </si>
  <si>
    <t>LARA, NANCY</t>
  </si>
  <si>
    <t>SIMPSON, ROSLYN J</t>
  </si>
  <si>
    <t>ROSLYN.SIMPSON@LAUSD.NET</t>
  </si>
  <si>
    <t>NUNEZ, VIRGINIA</t>
  </si>
  <si>
    <t>DE LEON, RENE M</t>
  </si>
  <si>
    <t>RMD6633@LAUSD.NET</t>
  </si>
  <si>
    <t>BARBA, ELIZABETH</t>
  </si>
  <si>
    <t>ESPARZA, MONICA J</t>
  </si>
  <si>
    <t>MONICA.J.ESPARZA@LAUSD.NET</t>
  </si>
  <si>
    <t>GOMEZ, MARCELA</t>
  </si>
  <si>
    <t>WMS-KOHLMEYER, ULYANA M</t>
  </si>
  <si>
    <t>umw2923@lausd.net</t>
  </si>
  <si>
    <t>SHANNON, IRVIN C</t>
  </si>
  <si>
    <t>IRVIN.SHANNON@LAUSD.NET</t>
  </si>
  <si>
    <t>OKORO, ALEXANDER</t>
  </si>
  <si>
    <t>CASAS, JOSEPH R</t>
  </si>
  <si>
    <t>JRC9168@LAUSD.NET</t>
  </si>
  <si>
    <t>FRANCO, EDITH</t>
  </si>
  <si>
    <t>LOPEZ, ESTELA G</t>
  </si>
  <si>
    <t>ELOPE2@LAUSD.NET</t>
  </si>
  <si>
    <t>VARGAS, GINA</t>
  </si>
  <si>
    <t>CORTEZ, ADRIANA</t>
  </si>
  <si>
    <t>AXC7702@LAUSD.NET</t>
  </si>
  <si>
    <t>ACOSTA, AMELIA</t>
  </si>
  <si>
    <t>MARMOLEJO, ALMA R</t>
  </si>
  <si>
    <t>ARM2884@LAUSD.NET</t>
  </si>
  <si>
    <t>MUNOZ ZAMORA, LISA</t>
  </si>
  <si>
    <t>VELASCO, LUIS</t>
  </si>
  <si>
    <t>LVELAS2@LAUSD.NET</t>
  </si>
  <si>
    <t>RUBIO, ANN</t>
  </si>
  <si>
    <t>OCAMPO, DAVID</t>
  </si>
  <si>
    <t>DCAMPO@LAUSD.NET</t>
  </si>
  <si>
    <t>POSLUSZNY, ALICIA MARLENE</t>
  </si>
  <si>
    <t>GARIBALDI, CARLOS J</t>
  </si>
  <si>
    <t>CGARIBAL@LAUSD.NET</t>
  </si>
  <si>
    <t>GALONO, MARIAN ANGELA</t>
  </si>
  <si>
    <t>GONZALEZ, CARLOS</t>
  </si>
  <si>
    <t>CGONZALEZ@LAUSD.NET</t>
  </si>
  <si>
    <t>MONCADA, TERESITA</t>
  </si>
  <si>
    <t>SIDA, BRIAN S</t>
  </si>
  <si>
    <t>bsida@lausd.net</t>
  </si>
  <si>
    <t>SANTIAGO, MICHAEL W</t>
  </si>
  <si>
    <t>MWS8930@LAUSD.NET</t>
  </si>
  <si>
    <t>BORQUEZ, LAURA</t>
  </si>
  <si>
    <t>ROSKAM, KIRK C</t>
  </si>
  <si>
    <t>KROSKAM@LAUSD.NET</t>
  </si>
  <si>
    <t>RESCIA, LYNDA M</t>
  </si>
  <si>
    <t>LRESCIA@LAUSD.NET</t>
  </si>
  <si>
    <t>HERNANDEZ, AIMEE</t>
  </si>
  <si>
    <t>PUICH, KRISTINE</t>
  </si>
  <si>
    <t>KRISTINE.PUICH@LAUSD.NET</t>
  </si>
  <si>
    <t>ZHENG, ANDREA</t>
  </si>
  <si>
    <t>ARELLANO, ELIZABETH</t>
  </si>
  <si>
    <t>ELIZABETH.ARELLANO@LAUSD.NET</t>
  </si>
  <si>
    <t>CISNEROS, GREGORIA</t>
  </si>
  <si>
    <t>PANES, CHRISTIAN</t>
  </si>
  <si>
    <t>CXP4118@LAUSD.NET</t>
  </si>
  <si>
    <t>ZEPEDA, YANET</t>
  </si>
  <si>
    <t>KIM, ALEX T</t>
  </si>
  <si>
    <t>ATK0680@LAUSD.NET</t>
  </si>
  <si>
    <t>HERNANDEZ, CYNTHIA L</t>
  </si>
  <si>
    <t>CLH2104@LAUSD.NET</t>
  </si>
  <si>
    <t>GRAHAM, MICHELLE</t>
  </si>
  <si>
    <t>ARRIVILLAGA, NURY J</t>
  </si>
  <si>
    <t>nury.arrivillaga@lausd.net</t>
  </si>
  <si>
    <t>HUNSBERGER, KYLE M</t>
  </si>
  <si>
    <t>KMH8583@LAUSD.NET</t>
  </si>
  <si>
    <t>MARTINEZ, ROBERT</t>
  </si>
  <si>
    <t>RXM5895@LAUSD.NET</t>
  </si>
  <si>
    <t>MELENDEZ, ADRIANA</t>
  </si>
  <si>
    <t>VAZQUEZ, OSCAR</t>
  </si>
  <si>
    <t>OXV1741@LAUSD.NET</t>
  </si>
  <si>
    <t>BOKTOR, SAMAA</t>
  </si>
  <si>
    <t>SUGAR, IRINA</t>
  </si>
  <si>
    <t>IRINA.SUGAR@LAUSD.NET</t>
  </si>
  <si>
    <t>CARTER, LAUREN</t>
  </si>
  <si>
    <t>VON SCHREIBER-MORGAN, HELENE</t>
  </si>
  <si>
    <t>HELENE.VONSCHREIBER@LAUSD.NET</t>
  </si>
  <si>
    <t>KOLTS, DEBRA</t>
  </si>
  <si>
    <t>MC INTIRE, KRISTINE L</t>
  </si>
  <si>
    <t>KMCINTIR@LAUSD.NET</t>
  </si>
  <si>
    <t>TORRES, AMPARO</t>
  </si>
  <si>
    <t>JIN, KAREN K</t>
  </si>
  <si>
    <t>KAREN.JIN@LAUSD.NET</t>
  </si>
  <si>
    <t>PAEK, JONATHAN I</t>
  </si>
  <si>
    <t>JPAEK3@LAUSD.NET</t>
  </si>
  <si>
    <t>GARCIA, DAVID</t>
  </si>
  <si>
    <t>NAULLS, MARK A</t>
  </si>
  <si>
    <t>MNAULLS@LAUSD.NET</t>
  </si>
  <si>
    <t>RODRIGUEZ, PATRICIA</t>
  </si>
  <si>
    <t>THOMAS, CHANELLE M</t>
  </si>
  <si>
    <t>CMT2168@LAUSD.NET</t>
  </si>
  <si>
    <t>MARQUEZ, LAURA</t>
  </si>
  <si>
    <t>BROOKENS, REGINALD D</t>
  </si>
  <si>
    <t>REGINALD.BROOKENS@LAUSD.NET</t>
  </si>
  <si>
    <t>YEUNG, KWOK KIN</t>
  </si>
  <si>
    <t>YUN, JO ANN</t>
  </si>
  <si>
    <t>JXY5062@LAUSD.NET</t>
  </si>
  <si>
    <t>ISRAELYAN, GOAR</t>
  </si>
  <si>
    <t>JIMENEZ, ALFONSO</t>
  </si>
  <si>
    <t>AXJ6510@LAUSD.NET</t>
  </si>
  <si>
    <t>MARROQUIN, SAN JUANA</t>
  </si>
  <si>
    <t>SALAZAR, CECILIA</t>
  </si>
  <si>
    <t>CHP1562@LAUSD.NET</t>
  </si>
  <si>
    <t>DOWNS, DANA</t>
  </si>
  <si>
    <t>VAZQUEZ, MARIA D</t>
  </si>
  <si>
    <t>MDV9219@LAUSD.NET</t>
  </si>
  <si>
    <t>PLASCENCIA, MARIA</t>
  </si>
  <si>
    <t>RAMIREZ, OLIVER H</t>
  </si>
  <si>
    <t>ORAMI5@LAUSD.NET</t>
  </si>
  <si>
    <t>VALIENTE, ESMERALDA</t>
  </si>
  <si>
    <t>TATE, TOYA S</t>
  </si>
  <si>
    <t>TOYA.S.TATE@LAUSD.NET</t>
  </si>
  <si>
    <t>DAVIS, EBONI</t>
  </si>
  <si>
    <t>LESURE, KIMBERLY R</t>
  </si>
  <si>
    <t>KRH7862@LAUSD.NET</t>
  </si>
  <si>
    <t>WIEMER, LANA</t>
  </si>
  <si>
    <t>VALADEZ, ARMANDO</t>
  </si>
  <si>
    <t>AXV8395@LAUSD.NET</t>
  </si>
  <si>
    <t>MAGALLON, PERLA</t>
  </si>
  <si>
    <t>CLARKE, ROBERT T</t>
  </si>
  <si>
    <t>ROBERT.CLARKE@LAUSD.NET</t>
  </si>
  <si>
    <t>FELICITAS, ERICA</t>
  </si>
  <si>
    <t>SANCHEZ-RAMIREZ, SUSAN</t>
  </si>
  <si>
    <t>SSR87204@LAUSD.NET</t>
  </si>
  <si>
    <t>PADILLA, MARTHA</t>
  </si>
  <si>
    <t>THOMPSON, MARIO G</t>
  </si>
  <si>
    <t>MGT6494@LAUSD.NET</t>
  </si>
  <si>
    <t>MITROFANOVA, ANASTASIA</t>
  </si>
  <si>
    <t>MUNOZ, DOLORES</t>
  </si>
  <si>
    <t>DXM6129@LAUSD.NET</t>
  </si>
  <si>
    <t>ROBLES, OLYMPIA</t>
  </si>
  <si>
    <t>MONTES, ALFREDO A</t>
  </si>
  <si>
    <t>AAM5154@LAUSD.NET</t>
  </si>
  <si>
    <t>ESTEVEZ CARMONA, MARIA</t>
  </si>
  <si>
    <t>YNIGUEZ, GLORIA H</t>
  </si>
  <si>
    <t>GHY4258@LAUSD.NET</t>
  </si>
  <si>
    <t>VILLANUEVA, STEVEN</t>
  </si>
  <si>
    <t>OKEREKE, UCHENNA N</t>
  </si>
  <si>
    <t>UNO6385@LAUSD.NET</t>
  </si>
  <si>
    <t>SALGADO, ROSA</t>
  </si>
  <si>
    <t>GARCIA, SARAH C</t>
  </si>
  <si>
    <t>SGARCI02@LAUSD.NET</t>
  </si>
  <si>
    <t>TAPIA, IRMA</t>
  </si>
  <si>
    <t>DRAGHI, ANNICK SýCORCORAN, LINDSEY M</t>
  </si>
  <si>
    <t>ADRAGHI@LAUSD.NET</t>
  </si>
  <si>
    <t>CAMPOVERDE, NELLY</t>
  </si>
  <si>
    <t>FLORES, ANDRES</t>
  </si>
  <si>
    <t>ANDRES.FLORES@LAUSD.NET</t>
  </si>
  <si>
    <t>Effective 07/01/2024 - paired with Byrd MS</t>
  </si>
  <si>
    <t>MORRIS, MICHELLE S</t>
  </si>
  <si>
    <t>MSM1850@LAUSD.NET</t>
  </si>
  <si>
    <t>WOODS, ERIKA</t>
  </si>
  <si>
    <t>DURAN, EDUARDO</t>
  </si>
  <si>
    <t>EXD8386@LAUSD.NET</t>
  </si>
  <si>
    <t>HUDLEY, CAMELLIA D</t>
  </si>
  <si>
    <t>CDH0276@LAUSD.NET</t>
  </si>
  <si>
    <t>MILLENDER, MILICENT</t>
  </si>
  <si>
    <t>CHUNG, JEE SUN</t>
  </si>
  <si>
    <t>JXC3469@LAUSD.NET</t>
  </si>
  <si>
    <t>SANCHEZ, IRMA</t>
  </si>
  <si>
    <t>PARKER, MARIA C</t>
  </si>
  <si>
    <t>MARIA.PARKER@LAUSD.NET</t>
  </si>
  <si>
    <t>GUZMAN, TANYA</t>
  </si>
  <si>
    <t>11-12</t>
  </si>
  <si>
    <t>HUBBARD, JENNIFER A</t>
  </si>
  <si>
    <t>jak9195@lausd.net</t>
  </si>
  <si>
    <t>MARTIN, ELIDA</t>
  </si>
  <si>
    <t>SAVAGE, LISA M</t>
  </si>
  <si>
    <t>LMS2008@LAUSD.NET</t>
  </si>
  <si>
    <t>VAZQUEZ, LORENA</t>
  </si>
  <si>
    <t>NGUYEN, LONG N</t>
  </si>
  <si>
    <t>LNGUYE3@LAUSD.NET</t>
  </si>
  <si>
    <t>ROBLES DURAN, LINDSAY</t>
  </si>
  <si>
    <t>STECKLEIN-TOTTEN, RAIN</t>
  </si>
  <si>
    <t>rain.totten@lausd.net</t>
  </si>
  <si>
    <t>KUPALIAN, MARIAM</t>
  </si>
  <si>
    <t>MKUPALIA@LAUSD.NET</t>
  </si>
  <si>
    <t>ABOU MOSLEH, MONA</t>
  </si>
  <si>
    <t>DELGADILLO, CLAUDIA</t>
  </si>
  <si>
    <t>CLAUDIA.X.DELGADILLO@LAUSD.NET</t>
  </si>
  <si>
    <t>FLORES, VICTOR</t>
  </si>
  <si>
    <t>MMALONE@LAUSD.NET</t>
  </si>
  <si>
    <t>OLORTEGUI, BRENDA A</t>
  </si>
  <si>
    <t>BOLORTEG@LAUSD.NET</t>
  </si>
  <si>
    <t>QUINONEZ, GRACIELA</t>
  </si>
  <si>
    <t>GOMEZ, MARIA L</t>
  </si>
  <si>
    <t>MGOMEZ14@LAUSD.NET</t>
  </si>
  <si>
    <t>ONTIVEROS, DEANNA</t>
  </si>
  <si>
    <t>BARON, SONIA P</t>
  </si>
  <si>
    <t>SONIA.BARON@LAUSD.NET</t>
  </si>
  <si>
    <t>SANCHEZ, DINA</t>
  </si>
  <si>
    <t>RUIZ, ROSE ANNE V</t>
  </si>
  <si>
    <t>RVR8954@LAUSD.NET</t>
  </si>
  <si>
    <t>QUACH, HENRY</t>
  </si>
  <si>
    <t>MONTANO, SUSAN</t>
  </si>
  <si>
    <t>SXM9839@LAUSD.NET</t>
  </si>
  <si>
    <t>CUEVAS, NORMA</t>
  </si>
  <si>
    <t>BELLA, KRISTA R</t>
  </si>
  <si>
    <t>KRB2221@LAUSD.NET</t>
  </si>
  <si>
    <t>HERNANDEZ, MARY ANN</t>
  </si>
  <si>
    <t>VELEZ, FELIPE</t>
  </si>
  <si>
    <t>PKUVILIC@LAUSD.NET</t>
  </si>
  <si>
    <t>RIVAS, DAYSI</t>
  </si>
  <si>
    <t>UYESHIMA, AMY S</t>
  </si>
  <si>
    <t>ASU1554@LAUSD.NET</t>
  </si>
  <si>
    <t>EGUCHI, TODD</t>
  </si>
  <si>
    <t>VEGA BONILLA, MONICA</t>
  </si>
  <si>
    <t>CORONA, KARLA Y</t>
  </si>
  <si>
    <t>KYC6069@LAUSD.NET</t>
  </si>
  <si>
    <t>JUAREZ, JESSICA</t>
  </si>
  <si>
    <t>HARROD, MARISA K</t>
  </si>
  <si>
    <t>MARISA.HARROD@LAUSD.NET</t>
  </si>
  <si>
    <t>CRAWFORD, WENDY</t>
  </si>
  <si>
    <t>GONZALEZ, PATRICIA</t>
  </si>
  <si>
    <t>PXG9235@LAUSD.NET</t>
  </si>
  <si>
    <t>MEDRANO, LAURA</t>
  </si>
  <si>
    <t>ARCINIEGA, MARIA L</t>
  </si>
  <si>
    <t>MLA8945@LAUSD.NET</t>
  </si>
  <si>
    <t>SANCHEZ MEZA, MAIRA</t>
  </si>
  <si>
    <t>ELAN, LISA J</t>
  </si>
  <si>
    <t>LJE9260@LAUSD.NET</t>
  </si>
  <si>
    <t>ROGERS, SARAH</t>
  </si>
  <si>
    <t>HERNANDEZ, RUBEN C</t>
  </si>
  <si>
    <t>RHERNA07@LAUSD.NET</t>
  </si>
  <si>
    <r>
      <t> </t>
    </r>
    <r>
      <rPr>
        <sz val="10"/>
        <color rgb="FF000000"/>
        <rFont val="Times New Roman"/>
        <family val="1"/>
      </rPr>
      <t>BEARD, ROCELIA M</t>
    </r>
  </si>
  <si>
    <t>rmr4757@lausd.net</t>
  </si>
  <si>
    <t>GULILAT, EMEBET</t>
  </si>
  <si>
    <t>MUNOZ, RUBEN</t>
  </si>
  <si>
    <t>RMUNOZ1@LAUSD.NET</t>
  </si>
  <si>
    <t>CURIEL, MARCELA</t>
  </si>
  <si>
    <t>BAPTISTE, MARGUERETTE B</t>
  </si>
  <si>
    <t>MARGUERETTE.BAPTISTE@LAUSD.NET</t>
  </si>
  <si>
    <t>MOLINA, JOSEFINA</t>
  </si>
  <si>
    <t>PILKINTON, KATHERINE A</t>
  </si>
  <si>
    <t>KPILKINT@LAUSD.NET</t>
  </si>
  <si>
    <t>ALAMILLO, MARIO</t>
  </si>
  <si>
    <t>DREW, FELICIA L</t>
  </si>
  <si>
    <t>FDREW@LAUSD.NET</t>
  </si>
  <si>
    <t>IBRAHIM, PETER</t>
  </si>
  <si>
    <t>BOYAJIAN, ANOUSH</t>
  </si>
  <si>
    <t>aboyajia@lausd.net</t>
  </si>
  <si>
    <t>SOLANO, MARIA</t>
  </si>
  <si>
    <t>HANSON, JULIO A</t>
  </si>
  <si>
    <t>JAH2634@LAUSD.NET</t>
  </si>
  <si>
    <t>JORDAN RAGSDALE, JOYE</t>
  </si>
  <si>
    <t>ALVAREZ, WENDOLY C</t>
  </si>
  <si>
    <t>WENDOLY.SERRANO@LAUSD.NET</t>
  </si>
  <si>
    <t>MENDOZA, MARTHA</t>
  </si>
  <si>
    <t>AGUILAR, JUANA</t>
  </si>
  <si>
    <t>JXP9933@LAUSD.NET</t>
  </si>
  <si>
    <t>JUAREZ, MARIA</t>
  </si>
  <si>
    <t>GUILLEN, RICHARD J</t>
  </si>
  <si>
    <t>RGUILL1@LAUSD.NET</t>
  </si>
  <si>
    <t>GOMEZ, ASUSENA</t>
  </si>
  <si>
    <t>BAEZ, LUIS R</t>
  </si>
  <si>
    <t>LRB6368@LAUSD.NET</t>
  </si>
  <si>
    <t>CORONA, SADIE</t>
  </si>
  <si>
    <t>BLOOM, CHERYL B</t>
  </si>
  <si>
    <t>CHERYL.BLOOM@LAUSD.NET</t>
  </si>
  <si>
    <t>DRUT, DENISE</t>
  </si>
  <si>
    <t>REYES, JUAN</t>
  </si>
  <si>
    <t>JUAN.REYES@LAUSD.NET</t>
  </si>
  <si>
    <t>PERNILLO, BLANCA</t>
  </si>
  <si>
    <t>RODRIGUEZ CHAVEZ, EVA M</t>
  </si>
  <si>
    <t>EMR9387@LAUSD.NET</t>
  </si>
  <si>
    <t>MORENO, GUADALUPE</t>
  </si>
  <si>
    <t>ORTEGA, HEIDY S</t>
  </si>
  <si>
    <t>HSO9361@LAUSD.NET</t>
  </si>
  <si>
    <t>NAVARRO, ELVIA</t>
  </si>
  <si>
    <t>1- 6</t>
  </si>
  <si>
    <t>CHOYCE, TINA R</t>
  </si>
  <si>
    <t>TRC2897@LAUSD.NET</t>
  </si>
  <si>
    <t>CRUZ, LIZBETH</t>
  </si>
  <si>
    <t>JONES, MELISSA</t>
  </si>
  <si>
    <t>MRUSS@LAUSD.NET</t>
  </si>
  <si>
    <t>THOMAS, KAREN</t>
  </si>
  <si>
    <t>MACIAS, ALEJANDRO</t>
  </si>
  <si>
    <t>AXM3724@LAUSD.NET</t>
  </si>
  <si>
    <t>ROJAS, ANGELICA</t>
  </si>
  <si>
    <t>CLARK, SHARYN R</t>
  </si>
  <si>
    <t>SCLARK1@LAUSD.NET</t>
  </si>
  <si>
    <t>PRICE, ANGIE</t>
  </si>
  <si>
    <t>CHOE, KATHERINE K</t>
  </si>
  <si>
    <t>KATHERINE.CHOE@LAUSD.NET</t>
  </si>
  <si>
    <t>DONO, MAGDA</t>
  </si>
  <si>
    <t>VARGAS, LYNETTE T</t>
  </si>
  <si>
    <t>LTV3806@LAUSD.NET</t>
  </si>
  <si>
    <t>VARGAS, ALMA</t>
  </si>
  <si>
    <t>DUDLEY, SIDRA V</t>
  </si>
  <si>
    <t>SIDRA.DUDLEY@LAUSD.NET</t>
  </si>
  <si>
    <t>MORCUS, GEORGE</t>
  </si>
  <si>
    <t>SALGADO, JOSE L</t>
  </si>
  <si>
    <t>JLS1728@LAUSD.NET</t>
  </si>
  <si>
    <t>HERNANDEZ, SANDRA</t>
  </si>
  <si>
    <t>FORD, ALTHEA</t>
  </si>
  <si>
    <t>AFORD2@LAUSD.NET</t>
  </si>
  <si>
    <t>KAWASAKI, JUANA Y</t>
  </si>
  <si>
    <t>JYK2204@LAUSD.NET</t>
  </si>
  <si>
    <t>JENKINS-FRIERSON, DANIELLE W</t>
  </si>
  <si>
    <t>DANIELLE.FRIERSON@LAUSD.NET</t>
  </si>
  <si>
    <t>HERNANDEZ, MARIANELA</t>
  </si>
  <si>
    <t>REEVES, LATANYA N</t>
  </si>
  <si>
    <t>LATANYA.REEVES@LAUSD.NET</t>
  </si>
  <si>
    <t>WESTERBERG, BERNADETTE</t>
  </si>
  <si>
    <t>CHAIKITTIRATTANA, JONATHAN</t>
  </si>
  <si>
    <t>JXC3832@LAUSD.NET</t>
  </si>
  <si>
    <t>DE LA CRUZ, EDITH</t>
  </si>
  <si>
    <t>GARCIA, GARY P</t>
  </si>
  <si>
    <t>GARY.P.GARCIA@LAUSD.NET</t>
  </si>
  <si>
    <t>OWENS, LOWELL</t>
  </si>
  <si>
    <t>BANUELOS, ELIZABETH</t>
  </si>
  <si>
    <t>EXB2873@LAUSD.NET</t>
  </si>
  <si>
    <t>MARTINEZ, AILEEN</t>
  </si>
  <si>
    <t>KIM, LINDA H</t>
  </si>
  <si>
    <t>LKIM5@LAUSD.NET</t>
  </si>
  <si>
    <t>TRAN, KATHY</t>
  </si>
  <si>
    <t>GARCIA, JEANNETTE</t>
  </si>
  <si>
    <t>JXG2802@LAUSD.NET</t>
  </si>
  <si>
    <t>ESPINOSA, MAYRA</t>
  </si>
  <si>
    <t>GARCIA, MARICELLA C</t>
  </si>
  <si>
    <t>MCG4813@LAUSD.NET</t>
  </si>
  <si>
    <t>VILLANUEVA, IVAN</t>
  </si>
  <si>
    <t>DURAN, GABRIEL</t>
  </si>
  <si>
    <t>GDURAN@LAUSD.NET</t>
  </si>
  <si>
    <t>ESTRADA PALOMARES, SELENE</t>
  </si>
  <si>
    <t>GARCIA, ANA L</t>
  </si>
  <si>
    <t>ANALAURA.GARCIA@LAUSD.NET</t>
  </si>
  <si>
    <t>SANCHEZ, HILDA</t>
  </si>
  <si>
    <t>KURBAN, NURNISA</t>
  </si>
  <si>
    <t>nurnisa.kurban@lausd.net</t>
  </si>
  <si>
    <t>STEPHENSON FUENTES, MAYRA</t>
  </si>
  <si>
    <t>STOKES MACK, TANYA L</t>
  </si>
  <si>
    <t>TSTOKE2@LAUSD.NET</t>
  </si>
  <si>
    <t>MOLINA, ZELMA</t>
  </si>
  <si>
    <t>TRUJILLO, MARIA</t>
  </si>
  <si>
    <t>NEEDLEMAN, MATHEW L</t>
  </si>
  <si>
    <t>MATHEW.NEEDLEMAN@LAUSD.NET</t>
  </si>
  <si>
    <t>OROZCO, THELMA</t>
  </si>
  <si>
    <t>IRIZARRY ALVAREZ, LIZZA A</t>
  </si>
  <si>
    <t>LIZZA.IRIZARRY@LAUSD.NET</t>
  </si>
  <si>
    <t>GARBUTT, CARLA</t>
  </si>
  <si>
    <t>BAUTISTA, MAURO</t>
  </si>
  <si>
    <t>MXB2043@LAUSD.NET</t>
  </si>
  <si>
    <t>NUNO JAIME, GRISELDA</t>
  </si>
  <si>
    <t>K- 7</t>
  </si>
  <si>
    <t>BENNETT-MOTON, KEISHA</t>
  </si>
  <si>
    <t>KXB3360@LAUSD.NET</t>
  </si>
  <si>
    <t>SALAZAR, SILVANA</t>
  </si>
  <si>
    <t>RUBALCAVA, MIRIAN P</t>
  </si>
  <si>
    <t>mrubal2@lausd.net</t>
  </si>
  <si>
    <t>CORREA, JULIANA</t>
  </si>
  <si>
    <t>JULIANA.CORREA@LAUSD.NET</t>
  </si>
  <si>
    <t>MENDEZ, FABIOLA</t>
  </si>
  <si>
    <t>SAKELLARION, NICHOLE</t>
  </si>
  <si>
    <t>NXS0220@LAUSD.NET</t>
  </si>
  <si>
    <t>YANEZ, RUTH</t>
  </si>
  <si>
    <t>WHITE, RAISSA</t>
  </si>
  <si>
    <t>PHYLLIS.BRADFORD@LAUSD.NET</t>
  </si>
  <si>
    <t>MENDIVIL, PATRICIA</t>
  </si>
  <si>
    <t>BAZADIER, WILLIAM M</t>
  </si>
  <si>
    <t>WILLIAM.BAZADIER@LAUSD.NET</t>
  </si>
  <si>
    <t>FM to SFM - effective 2/15/2024</t>
  </si>
  <si>
    <t>VALJALO, ELIZABETH</t>
  </si>
  <si>
    <t>EXV5869@LAUSD.NET</t>
  </si>
  <si>
    <t>RAMOS, JUANITA</t>
  </si>
  <si>
    <t>AVALOS, LORENA R</t>
  </si>
  <si>
    <t>LRA6890@LAUSD.NET</t>
  </si>
  <si>
    <t>AGUILAR, ROSA</t>
  </si>
  <si>
    <t>ESPINO, DIANE</t>
  </si>
  <si>
    <t>DXE5213@LAUSD.NET</t>
  </si>
  <si>
    <t>HUERTA, JESSICA</t>
  </si>
  <si>
    <t>SWEENEY, TIMOTHY T</t>
  </si>
  <si>
    <t>timothy.sweeney@lausd.net</t>
  </si>
  <si>
    <t>MORRIS, ANGELIA</t>
  </si>
  <si>
    <t>ARNOLD FUNCHES, LINDA H</t>
  </si>
  <si>
    <t>LFUNCHES@LAUSD.NET</t>
  </si>
  <si>
    <t>MADISON, ANTOINETTE</t>
  </si>
  <si>
    <t>JONES, CHANDALYN C</t>
  </si>
  <si>
    <t>CCJ2053@LAUSD.NET</t>
  </si>
  <si>
    <t>PUGA, KARLA</t>
  </si>
  <si>
    <t>MARKOSYAN, HERMINEH</t>
  </si>
  <si>
    <t>HERMINEH.MARKOSYAN@LAUSD.NET</t>
  </si>
  <si>
    <t>BUSTOS, BRENDA</t>
  </si>
  <si>
    <t>DIAMOND, MATHEW</t>
  </si>
  <si>
    <t>MXD8140@LAUSD.NET</t>
  </si>
  <si>
    <t>TSAI, JUIWAN (SUSANA)</t>
  </si>
  <si>
    <t>HERNANDEZ, FABIOLA</t>
  </si>
  <si>
    <t>FPEREZ10@LAUSD.NET</t>
  </si>
  <si>
    <t>PADILLA, DAVID</t>
  </si>
  <si>
    <t>HUNT, LUCY K</t>
  </si>
  <si>
    <t>LHUNT@LAUSD.NET</t>
  </si>
  <si>
    <t>BOLANOS, CHRISTINA</t>
  </si>
  <si>
    <t>GIL, ALFONSO M</t>
  </si>
  <si>
    <t>amg6128@lausd.net</t>
  </si>
  <si>
    <t>CORTEZ, BRENDA A</t>
  </si>
  <si>
    <t>BAC6106@LAUSD.NET</t>
  </si>
  <si>
    <t>AGUIRRE, HILDA</t>
  </si>
  <si>
    <t>ALVAREZ, NANCY E</t>
  </si>
  <si>
    <t>NEA1806@LAUSD.NET</t>
  </si>
  <si>
    <t>MARTINEZ, MARTHA</t>
  </si>
  <si>
    <t>RATNER, RACHELLE H</t>
  </si>
  <si>
    <t>RACHELLE.RATNER@LAUSD.NET</t>
  </si>
  <si>
    <t>GALICIA, KARINA</t>
  </si>
  <si>
    <t>MINKE, CHERYL M</t>
  </si>
  <si>
    <t>CMINKE@LAUSD.NET</t>
  </si>
  <si>
    <t>KIM, JEFFREY</t>
  </si>
  <si>
    <t>KRALIAN, SOSIE K</t>
  </si>
  <si>
    <t>SOSIE.KRALIAN@LAUSD.NET</t>
  </si>
  <si>
    <t>GRIGORYAN, HRIPSIK</t>
  </si>
  <si>
    <t>JACQUEZ, TREBOR R</t>
  </si>
  <si>
    <t>trebor.jacquez@lausd.net</t>
  </si>
  <si>
    <t>MORRIS, SUSAN D</t>
  </si>
  <si>
    <t>SUSAN.MORRIS@LAUSD.NET</t>
  </si>
  <si>
    <t>ABRAJAN, JESSICA</t>
  </si>
  <si>
    <t>LEFFALL, SONIA E</t>
  </si>
  <si>
    <t>SONIA.LEFFALL@LAUSD.NET</t>
  </si>
  <si>
    <t>SEGAL, RAQUEL A</t>
  </si>
  <si>
    <t>RSEGAL1@LAUSD.NET</t>
  </si>
  <si>
    <t>VIDAL, PROXIDIO</t>
  </si>
  <si>
    <t>MELGAR, TIFFANY K</t>
  </si>
  <si>
    <t>TIFFANY.KHAUO@LAUSD.NET</t>
  </si>
  <si>
    <t>MARTINEZ, MONICA</t>
  </si>
  <si>
    <t>SANDOVAL, OSCAR</t>
  </si>
  <si>
    <t>OXS6105@LAUSD.NET</t>
  </si>
  <si>
    <t>SOLIS, JANET</t>
  </si>
  <si>
    <t>RIOS, REFUGIO</t>
  </si>
  <si>
    <t>rxr1167@lausd.net</t>
  </si>
  <si>
    <t>NAVA, SONIA</t>
  </si>
  <si>
    <t>ALVARADO, LUIS E</t>
  </si>
  <si>
    <t>LUIS.E.ALVARADO@LAUSD.NET</t>
  </si>
  <si>
    <t>ESPINOZA, CARLOS</t>
  </si>
  <si>
    <t>KARUZA, HEATHER J</t>
  </si>
  <si>
    <t>HLJ0384@LAUSD.NET</t>
  </si>
  <si>
    <t>AHUMADA, ANNEMARIE</t>
  </si>
  <si>
    <t>CASILLAS, JENNIFER S</t>
  </si>
  <si>
    <t>JSN7627@LAUSD.NET</t>
  </si>
  <si>
    <t>EFFECTIVE 07/01/2024 - from .25 to .5 FTE;paired with Boyle Hts</t>
  </si>
  <si>
    <t>GRAY-SORTINO, CHERYL L</t>
  </si>
  <si>
    <t>CLG9216@LAUSD.NET</t>
  </si>
  <si>
    <t>GALANG, GREZIELLE GAYLE</t>
  </si>
  <si>
    <t>BOBERTZ, SARAH K</t>
  </si>
  <si>
    <t>SARAH.BOBERTZ@LAUSD.NET</t>
  </si>
  <si>
    <t>LOPEZ, ARTHUR</t>
  </si>
  <si>
    <t>MURRAY, ELEANOR J</t>
  </si>
  <si>
    <t>EMURRAY@LAUSD.NET</t>
  </si>
  <si>
    <t>TAMAYO, MARINA</t>
  </si>
  <si>
    <t>GOITIA, JUDY S</t>
  </si>
  <si>
    <t>JUDY.GOITIA@LAUSD.NET</t>
  </si>
  <si>
    <t>VAN, TULANG</t>
  </si>
  <si>
    <t>HAILEY, TANEDA R</t>
  </si>
  <si>
    <t>TANEDA.HAILEY@LAUSD.NET</t>
  </si>
  <si>
    <t>JAUREGUI, GUILLERMINA</t>
  </si>
  <si>
    <t>GJAUREGU@LAUSD.NET</t>
  </si>
  <si>
    <t>AVENDANO, EDITH</t>
  </si>
  <si>
    <t>ROSALES, RICARDO</t>
  </si>
  <si>
    <t>RXR0552@LAUSD.NET</t>
  </si>
  <si>
    <t>CHAVEZ, EDITH</t>
  </si>
  <si>
    <t>PRENDEZ, JOSEPH A</t>
  </si>
  <si>
    <t>JAP1458@LAUSD.NET</t>
  </si>
  <si>
    <t>CASTRO, ZOBEIDA</t>
  </si>
  <si>
    <t>RAMOS, OSMIN D</t>
  </si>
  <si>
    <t>OSMIN.RAMOS@LAUSD.NET</t>
  </si>
  <si>
    <t>DE LA CRUZ, ELIZABETH</t>
  </si>
  <si>
    <t>MOORHOUSE, BRIAN K</t>
  </si>
  <si>
    <t>BKM8850@LAUSD.NET</t>
  </si>
  <si>
    <t>CLEARY, ERIN</t>
  </si>
  <si>
    <t>CASTRO, NIDIA E</t>
  </si>
  <si>
    <t>NCALLES@LAUSD.NET</t>
  </si>
  <si>
    <t>SZE, MAN FAI</t>
  </si>
  <si>
    <t>RAMOS, RICHARD S</t>
  </si>
  <si>
    <t>RRAMOS3@LAUSD.NET</t>
  </si>
  <si>
    <t>WORRELL, IRENE</t>
  </si>
  <si>
    <t>ISW4408@LAUSD.NET</t>
  </si>
  <si>
    <t>ANDRES, MARIA</t>
  </si>
  <si>
    <t>PRADO, KATHLEEN A</t>
  </si>
  <si>
    <t>KATHLEEN.PRADO@LAUSD.NET</t>
  </si>
  <si>
    <t>RENTERIA, MARIA</t>
  </si>
  <si>
    <t>VIDRIO, HENRY L</t>
  </si>
  <si>
    <t>HENRY.VIDRIO@LAUSD.NET</t>
  </si>
  <si>
    <t>GUTIERREZ, GUADALUPE</t>
  </si>
  <si>
    <t>DOMINGUEZ, CARMEN L</t>
  </si>
  <si>
    <t>CLD1115@LAUSD.NET</t>
  </si>
  <si>
    <t>ESTRADA, SILVIA</t>
  </si>
  <si>
    <t>6-11</t>
  </si>
  <si>
    <t>HOLDEN, TRAVIS L</t>
  </si>
  <si>
    <t>TXH9417@LAUSD.NET</t>
  </si>
  <si>
    <t>EFFECTIVE 07/01/2024 - from 1 to .5 FTE;paired with Ochoa LC &amp; Early College</t>
  </si>
  <si>
    <t>HERNANDEZ, MARCOS A</t>
  </si>
  <si>
    <t>MAH8895@LAUSD.NET</t>
  </si>
  <si>
    <t>HERRAN, CLARA F</t>
  </si>
  <si>
    <t>CLARA.HERRAN@LAUSD.NET</t>
  </si>
  <si>
    <t>DALEY, CATHERINE D</t>
  </si>
  <si>
    <t>CDALEY@LAUSD.NET</t>
  </si>
  <si>
    <t>MARQUEZ, ELVIRA</t>
  </si>
  <si>
    <t>SEQUEIRA, WANDA</t>
  </si>
  <si>
    <t>WANDA.SEQUEIRA@LAUSD.NET</t>
  </si>
  <si>
    <t>BARRIENTOS, GUSTAVO</t>
  </si>
  <si>
    <t>GBARRIEN@LAUSD.NET</t>
  </si>
  <si>
    <t>PANTOJA, AGUSTIN</t>
  </si>
  <si>
    <t>VELASQUEZ, JOSEPH G</t>
  </si>
  <si>
    <t>JOSE.VELASQUEZ@LAUSD.NET</t>
  </si>
  <si>
    <t>DORADO, SANDRA</t>
  </si>
  <si>
    <t>JONES, BRITTANY N</t>
  </si>
  <si>
    <t>BRITTANY.N.JONES@LAUSD.NET</t>
  </si>
  <si>
    <t>XOM, CLAUDIA</t>
  </si>
  <si>
    <t>PLACENCIO, ALEX P</t>
  </si>
  <si>
    <t>alex.placencio@lausd.net</t>
  </si>
  <si>
    <t>YAU, KENNY K</t>
  </si>
  <si>
    <t>KENNY.YAU@LAUSD.NET</t>
  </si>
  <si>
    <t>DICKASON, TRACY</t>
  </si>
  <si>
    <t>QUINTERO-DON, SANDRA</t>
  </si>
  <si>
    <t>SQUIN3@LAUSD.NET</t>
  </si>
  <si>
    <t>ZAVALA, TERESA</t>
  </si>
  <si>
    <t>GARCHA, SIMERJIT K</t>
  </si>
  <si>
    <t>SGARCHA@LAUSD.NET</t>
  </si>
  <si>
    <t>DE LUNA, BELINDA</t>
  </si>
  <si>
    <t>HERMAN, JULIET R</t>
  </si>
  <si>
    <t>JULIET.HERMAN@LAUSD.NET</t>
  </si>
  <si>
    <t>GUTIERREZ, KRISTINA</t>
  </si>
  <si>
    <t>ANDERSON, BRANDY R</t>
  </si>
  <si>
    <t>TSK4575@LAUSD.NET</t>
  </si>
  <si>
    <t>HUGHES, DARLEAN</t>
  </si>
  <si>
    <t>ENRIQUEZ, ARTURO</t>
  </si>
  <si>
    <t>AENRI2@LAUSD.NET</t>
  </si>
  <si>
    <t>FLORES-TORRES, OLIVIA</t>
  </si>
  <si>
    <t>OXF9355@LAUSD.NET</t>
  </si>
  <si>
    <t>FIGUEROA, NYDIA</t>
  </si>
  <si>
    <t>NARDULLI, GIUSEPPE</t>
  </si>
  <si>
    <t>JNARDULL@LAUSD.NET</t>
  </si>
  <si>
    <t>ASTORGA, JAZMIN</t>
  </si>
  <si>
    <t>RIVERA, MIGUEL</t>
  </si>
  <si>
    <t>MXR6867@LAUSD.NET</t>
  </si>
  <si>
    <t>AGUILAR, FELICIA</t>
  </si>
  <si>
    <t>FLORES, CLAUDIA</t>
  </si>
  <si>
    <t>CLAUDIA.FLORES@LAUSD.NET</t>
  </si>
  <si>
    <t>ORELLANA, ROSA</t>
  </si>
  <si>
    <t>KING, MIRIAM J</t>
  </si>
  <si>
    <t>MJK8956@LAUSD.NET</t>
  </si>
  <si>
    <t>CEJA, MANUEL</t>
  </si>
  <si>
    <t>FERGUSON, PATRICIA</t>
  </si>
  <si>
    <t>PATRICIA.FERGUSON@LAUSD.NET</t>
  </si>
  <si>
    <t>VERA VILLA, MARTHA</t>
  </si>
  <si>
    <t>GONZALEZ, ANNA M</t>
  </si>
  <si>
    <t>AMG3039@LAUSD.NET</t>
  </si>
  <si>
    <t>OCHOA, ANNA</t>
  </si>
  <si>
    <t>BOSTON, COLETTE M</t>
  </si>
  <si>
    <t>CMB4387@LAUSD.NET</t>
  </si>
  <si>
    <t>CARRILLO, MARTHA</t>
  </si>
  <si>
    <t>PETROSSIAN, ARMEN H</t>
  </si>
  <si>
    <t>ARMEN.PETROSSIAN@LAUSD.NET</t>
  </si>
  <si>
    <t>RADPARVAR, FARZAD</t>
  </si>
  <si>
    <t>GREEN, CHRISTINA</t>
  </si>
  <si>
    <t>CCEBAL2@LAUSD.NET</t>
  </si>
  <si>
    <t>Steen, Terril(sub)</t>
  </si>
  <si>
    <t>HERNANDEZ, MANUELA</t>
  </si>
  <si>
    <t>mxh0774@lausd.net</t>
  </si>
  <si>
    <t>AGUIRRE, VICKY</t>
  </si>
  <si>
    <t>TREJO, JESSICA L</t>
  </si>
  <si>
    <t>JLT2912@LAUSD.NET</t>
  </si>
  <si>
    <t>MORFIN, ROCIO</t>
  </si>
  <si>
    <t>TEJADA, LUIS E</t>
  </si>
  <si>
    <t>LET3756@LAUSD.NET</t>
  </si>
  <si>
    <t>MAGDALENO, JUAN M</t>
  </si>
  <si>
    <t>JMM3021@LAUSD.NET</t>
  </si>
  <si>
    <t>SANTOS, INGRID</t>
  </si>
  <si>
    <t>LINARES GUARDADO, GEMA Y</t>
  </si>
  <si>
    <t>GYR0237@LAUSD.NET</t>
  </si>
  <si>
    <t>CANO, ANTONIA</t>
  </si>
  <si>
    <t>MORRIS, MELODY D</t>
  </si>
  <si>
    <t>MDM1536@LAUSD.NET</t>
  </si>
  <si>
    <t>DEWARA, RAYMUND</t>
  </si>
  <si>
    <t>BULLARD, METEKA E</t>
  </si>
  <si>
    <t>MEP2353@LAUSD.NET</t>
  </si>
  <si>
    <t>KOFFLER, KRISTINA</t>
  </si>
  <si>
    <t>LEON, MARIA E</t>
  </si>
  <si>
    <t>MEV6948@LAUSD.NET</t>
  </si>
  <si>
    <t>JAMILI, CELESTINA</t>
  </si>
  <si>
    <t>GUTIERREZ MARTIN, ROMAN</t>
  </si>
  <si>
    <t>RGUTI7@LAUSD.NET</t>
  </si>
  <si>
    <t>PEREZ, ANNA</t>
  </si>
  <si>
    <t>COLLINS, SILVIA J</t>
  </si>
  <si>
    <t>SJC9867@LAUSD.NET</t>
  </si>
  <si>
    <t>BERZUNZA, PERLA</t>
  </si>
  <si>
    <t>RICH, WALTER H</t>
  </si>
  <si>
    <t>WHR7273@LAUSD.NET</t>
  </si>
  <si>
    <t>VIZCONDE, ALMA</t>
  </si>
  <si>
    <t>GREENBERG, JANICE E</t>
  </si>
  <si>
    <t>JGREENBE@LAUSD.NET</t>
  </si>
  <si>
    <t>KAIL, LISA</t>
  </si>
  <si>
    <t>BENEFIEL, PETER W</t>
  </si>
  <si>
    <t>PETER.BENEFIEL@LAUSD.NET</t>
  </si>
  <si>
    <t>DEMIRJIE, AVAK</t>
  </si>
  <si>
    <t>ADEMIRJI@LAUSD.NET</t>
  </si>
  <si>
    <t>WEBER, CHARITY D</t>
  </si>
  <si>
    <t>CHARITY.WEBER@LAUSD.NET</t>
  </si>
  <si>
    <t>MORENO, ROSALINDA</t>
  </si>
  <si>
    <t>FREE, DANIKA J</t>
  </si>
  <si>
    <t>DFREE@LAUSD.NET</t>
  </si>
  <si>
    <t>BALLESTEROS, EVELIA</t>
  </si>
  <si>
    <t>WONG, JENNIE A</t>
  </si>
  <si>
    <t>JXA7275@LAUSD.NET</t>
  </si>
  <si>
    <t>LOPEZ, SHELLY</t>
  </si>
  <si>
    <t>O NEILL, JANIS C</t>
  </si>
  <si>
    <t>JONEILL@LAUSD.NET</t>
  </si>
  <si>
    <t>AVALOS, RUTH</t>
  </si>
  <si>
    <t>TORRES, KARLA L</t>
  </si>
  <si>
    <t>KTORR1@LAUSD.NET</t>
  </si>
  <si>
    <t>AVILA, SAARA</t>
  </si>
  <si>
    <t>LAMPROS, VICKY</t>
  </si>
  <si>
    <t>VXL4584@LAUSD.NET</t>
  </si>
  <si>
    <t>SIMIEN, LAKESHA</t>
  </si>
  <si>
    <t>ANTOINE, JANINE P</t>
  </si>
  <si>
    <t>JANTOINE@LAUSD.NET</t>
  </si>
  <si>
    <t>JIMENEZ SAUCEDO, XOCHILT</t>
  </si>
  <si>
    <t>CHOE, MOOHAY A</t>
  </si>
  <si>
    <t>EMOLI5@LAUSD.NET</t>
  </si>
  <si>
    <t>MORENO, MARIAN</t>
  </si>
  <si>
    <t>LEW, KERI L</t>
  </si>
  <si>
    <t>KLEW@LAUSD.NET</t>
  </si>
  <si>
    <t>ZAMORA, GILBERT</t>
  </si>
  <si>
    <t>PEREZ, CHRISTIAN Q</t>
  </si>
  <si>
    <t>CQP5441@LAUSD.NET</t>
  </si>
  <si>
    <t>SANTOYO, BARBARA</t>
  </si>
  <si>
    <t>FRIEDMAN, ROBYN N</t>
  </si>
  <si>
    <t>ROBYN.FRIEDMAN@LAUSD.NET</t>
  </si>
  <si>
    <t>NADJAFOV, RANO</t>
  </si>
  <si>
    <t>WELSH, MELANIE A</t>
  </si>
  <si>
    <t>MELANIE.WELSH@LAUSD.NET</t>
  </si>
  <si>
    <t>DANESH, MINA</t>
  </si>
  <si>
    <t>ARRIAGA, MARIA L</t>
  </si>
  <si>
    <t>MLM5429@LAUSD.NET</t>
  </si>
  <si>
    <t>GALVEZ, ADRIANA</t>
  </si>
  <si>
    <t>ANTHONY, SHUNTELL L</t>
  </si>
  <si>
    <t>SANTHO4@LAUSD.NET</t>
  </si>
  <si>
    <t>HWANG, CATALINA Y</t>
  </si>
  <si>
    <t>CJUN1@LAUSD.NET</t>
  </si>
  <si>
    <t>GUZMAN, MARIELA</t>
  </si>
  <si>
    <t>ATILANO, MARTHA S</t>
  </si>
  <si>
    <t>MATILANO@LAUSD.NET</t>
  </si>
  <si>
    <t>CALDERON, SARA</t>
  </si>
  <si>
    <t>KIM, QUEENA</t>
  </si>
  <si>
    <t>QXK2812@LAUSD.NET</t>
  </si>
  <si>
    <t>GARCIA, CLAUDIA</t>
  </si>
  <si>
    <t>RAMIREZ. SONYA Y</t>
  </si>
  <si>
    <t>sramir1@lausd.net</t>
  </si>
  <si>
    <t>MERCADO, VERONICA</t>
  </si>
  <si>
    <t>THIGPEN, TABITHA L</t>
  </si>
  <si>
    <t>TTHIGP1@LAUSD.NET</t>
  </si>
  <si>
    <t>BRYANT, SHERVETTE</t>
  </si>
  <si>
    <t>CENTENO, JAMES</t>
  </si>
  <si>
    <t>JCENTE01@LAUSD.NET</t>
  </si>
  <si>
    <t>TAPIA, JENNIFER</t>
  </si>
  <si>
    <t>ROUSSEL, LINDA L</t>
  </si>
  <si>
    <t>linda.roussel@lausd.net</t>
  </si>
  <si>
    <t>MORALES, MARIA</t>
  </si>
  <si>
    <t>FERNANDEZ, TAMMY E</t>
  </si>
  <si>
    <t>TAE4959@LAUSD.NET</t>
  </si>
  <si>
    <t>SANTIAGO, EDENIA</t>
  </si>
  <si>
    <t>GRAY, PAMELA B</t>
  </si>
  <si>
    <t>KEN.WILLIAMS@LAUSD.NET</t>
  </si>
  <si>
    <t>CHAN, AMITY</t>
  </si>
  <si>
    <t>PUNCHE-CAIQUO, DANELLE M</t>
  </si>
  <si>
    <t>D.PUNCHECAIQUO@LAUSD.NET</t>
  </si>
  <si>
    <t>AVILA, ISELA</t>
  </si>
  <si>
    <t>GOSSELIN, SEAN</t>
  </si>
  <si>
    <t>SXG0348@LAUSD.NET</t>
  </si>
  <si>
    <t>RICHARDSON, NICOLE M</t>
  </si>
  <si>
    <t>SLASKEN@LAUSD.NET</t>
  </si>
  <si>
    <t>FARFAN, MONICA</t>
  </si>
  <si>
    <t>MORALES, JOSE L</t>
  </si>
  <si>
    <t>JLM8772@LAUSD.NET</t>
  </si>
  <si>
    <t>WILLIAMS, STEFANI D</t>
  </si>
  <si>
    <t>SDW6602@LAUSD.NET</t>
  </si>
  <si>
    <t>JUAREZ, IRMA</t>
  </si>
  <si>
    <t>JIMENEZ, NOEL</t>
  </si>
  <si>
    <t>njimenez@lausd.net</t>
  </si>
  <si>
    <t>BERNAL, ERNESTO</t>
  </si>
  <si>
    <t>ERNESTO.BERNAL@LAUSD.NET</t>
  </si>
  <si>
    <t>GERTNER, BENJAMIN J</t>
  </si>
  <si>
    <t>BEN.GERTNER@LAUSD.NET</t>
  </si>
  <si>
    <t>VALENZUELA, ELVIA</t>
  </si>
  <si>
    <t>CAMELL, ALYSON MýNELSON, MARGARET E</t>
  </si>
  <si>
    <t>ALYSON.CAMELL@LAUSD.NET</t>
  </si>
  <si>
    <t>HEINICKE, CRYSTAL</t>
  </si>
  <si>
    <t>TRENT, ALICIA C</t>
  </si>
  <si>
    <t>ACT6282@LAUSD.NET</t>
  </si>
  <si>
    <t>ORTEGA, ROSA</t>
  </si>
  <si>
    <t>LEONG, TU C</t>
  </si>
  <si>
    <t>TU.LEONG@LAUSD.NET</t>
  </si>
  <si>
    <t>MILES, KEVINISHA</t>
  </si>
  <si>
    <t>KAYE-CROWDER, LINDA J</t>
  </si>
  <si>
    <t>LINDA.CROWDER@LAUSD.NET</t>
  </si>
  <si>
    <t>JOHNSON, DYMOND</t>
  </si>
  <si>
    <t>CARRENO, HECTOR</t>
  </si>
  <si>
    <t>HXC3926@LAUSD.NET</t>
  </si>
  <si>
    <t>CAZARES, PERLA</t>
  </si>
  <si>
    <t>CRUZ, BLANCA E</t>
  </si>
  <si>
    <t>BLANCA.CRUZ@LAUSD.NET</t>
  </si>
  <si>
    <t>TUBOLA, AGNES</t>
  </si>
  <si>
    <t>NGUYEN, HANG L</t>
  </si>
  <si>
    <t>HNGUYE13@LAUSD.NET</t>
  </si>
  <si>
    <t>ESPINOZA, PATRICIA</t>
  </si>
  <si>
    <t>SAYERS, JOHN P</t>
  </si>
  <si>
    <t>JSAYER@LAUSD.NET</t>
  </si>
  <si>
    <t>VALENCIA, GERMAN</t>
  </si>
  <si>
    <t>SUZUKI, PAUL E</t>
  </si>
  <si>
    <t>PSUZUKI@LAUSD.NET</t>
  </si>
  <si>
    <t>QUINNS, TISHA</t>
  </si>
  <si>
    <t>CANTU, EVANGELINA</t>
  </si>
  <si>
    <t>ecantu@lausd.net</t>
  </si>
  <si>
    <t>MACIEL, ALLAN S</t>
  </si>
  <si>
    <t>allan.maciel@lausd.net</t>
  </si>
  <si>
    <t>AGUILAR, KARIN R</t>
  </si>
  <si>
    <t>KRA6897@LAUSD.NET</t>
  </si>
  <si>
    <t>STOILOFF, ANGELA</t>
  </si>
  <si>
    <t>FATTAL, KAREN</t>
  </si>
  <si>
    <t>KFATTAL@LAUSD.NET</t>
  </si>
  <si>
    <t>ANZO, BERENICE</t>
  </si>
  <si>
    <t>COLEY, MELISSA K</t>
  </si>
  <si>
    <t>MELISSA.COLEY@LAUSD.NET</t>
  </si>
  <si>
    <t>SANCHEZ POSADA, JUAN</t>
  </si>
  <si>
    <t>MARTINEZ, ELIZABETH</t>
  </si>
  <si>
    <t>EXM7508@LAUSD.NET</t>
  </si>
  <si>
    <t>CHANG, JOANNE</t>
  </si>
  <si>
    <t>ESTRADA, CATHERINE E</t>
  </si>
  <si>
    <t>CATHERINE.ESTRADA@LAUSD.NET</t>
  </si>
  <si>
    <t>REYNOZA, JUAN</t>
  </si>
  <si>
    <t>FISHER, SUSANNE T</t>
  </si>
  <si>
    <t>STF7777@LAUSD.NET</t>
  </si>
  <si>
    <t>REAL, MARIA</t>
  </si>
  <si>
    <t>GAGE, JENNIFER M</t>
  </si>
  <si>
    <t>JENNIFER.GAGE@LAUSD.NET</t>
  </si>
  <si>
    <t>GUTIERREZ, ELVIA</t>
  </si>
  <si>
    <t>RODRIGUEZ, RIGOBERTO</t>
  </si>
  <si>
    <t>RRODRI21@LAUSD.NET</t>
  </si>
  <si>
    <t>LEGASPI, LUZ</t>
  </si>
  <si>
    <t>AUBELE, RAYMOND G</t>
  </si>
  <si>
    <t>RAYMOND.AUBELE@LAUSD.NET</t>
  </si>
  <si>
    <t>JAVIER, MYRNA</t>
  </si>
  <si>
    <t>AVILEZ, BARBARA L</t>
  </si>
  <si>
    <t>BARBARA.AVILEZ@LAUSD.NET</t>
  </si>
  <si>
    <t>DE SANTIAGO, RAMONA</t>
  </si>
  <si>
    <t>RUIZ, VIOLETA</t>
  </si>
  <si>
    <t>VIOLETA.RUIZ@LAUSD.NET</t>
  </si>
  <si>
    <t>MA, SHIRLIN</t>
  </si>
  <si>
    <t>AWAKIAN, MARIA D</t>
  </si>
  <si>
    <t>MAWAKIAN@LAUSD.NET</t>
  </si>
  <si>
    <t>MERCADO, EVA</t>
  </si>
  <si>
    <t>USSERY, MARK S</t>
  </si>
  <si>
    <t>MSU3964@LAUSD.NET</t>
  </si>
  <si>
    <t>POLLARD, ROCHELLE</t>
  </si>
  <si>
    <t>KHATCHADOURIAN, GEORGE E</t>
  </si>
  <si>
    <t>GKHATCHA@LAUSD.NET</t>
  </si>
  <si>
    <t>BALLADARES, ANGELICA</t>
  </si>
  <si>
    <t>ORTEGA, GABRIEL D</t>
  </si>
  <si>
    <t>GORTE1@LAUSD.NET</t>
  </si>
  <si>
    <t>POWELL, STEFANIE Y</t>
  </si>
  <si>
    <t>STEFANIE.POWELL@LAUSD.NET</t>
  </si>
  <si>
    <t>NIX GRINE, VANESSA</t>
  </si>
  <si>
    <t>BRANDT, DEREK J</t>
  </si>
  <si>
    <t>DJB5764@LAUSD.NET</t>
  </si>
  <si>
    <t>RENDUELES, TERESA</t>
  </si>
  <si>
    <t>NAVAL, JOY K</t>
  </si>
  <si>
    <t>JNAVAL@LAUSD.NET</t>
  </si>
  <si>
    <t>TERRIQUEZ, LINDA</t>
  </si>
  <si>
    <t>SALDANA, RACHEL L</t>
  </si>
  <si>
    <t>RLS5446@LAUSD.NET</t>
  </si>
  <si>
    <t>RUGERIO, CLAUDIA</t>
  </si>
  <si>
    <t>MILLER, CARLA O</t>
  </si>
  <si>
    <t>COM8016@LAUSD.NET</t>
  </si>
  <si>
    <t>HERRERA, ANA</t>
  </si>
  <si>
    <t>LEUNG, WING KWAN L</t>
  </si>
  <si>
    <t>WLEUNG@LAUSD.NET</t>
  </si>
  <si>
    <t>BARRIOS, PATRICIA</t>
  </si>
  <si>
    <t>LAMB, WILLIAM M</t>
  </si>
  <si>
    <t>WLAMB@LAUSD.NET</t>
  </si>
  <si>
    <t>MARTINEZ, ROCIO</t>
  </si>
  <si>
    <t>QUIJANO, RICHARD M</t>
  </si>
  <si>
    <t>RMQ9333@LAUSD.NET</t>
  </si>
  <si>
    <t>ARELLANO, AMELIA</t>
  </si>
  <si>
    <t>ARIAS, GUADALUPE</t>
  </si>
  <si>
    <t>GXA1870@LAUSD.NET</t>
  </si>
  <si>
    <t>MEJIA, VIOLETA</t>
  </si>
  <si>
    <t>4-12</t>
  </si>
  <si>
    <t>PARKER, SUSAN E</t>
  </si>
  <si>
    <t>SEP0542@LAUSD.NET</t>
  </si>
  <si>
    <t>SHUPPS, BRADLEY</t>
  </si>
  <si>
    <t>PARRA, JORGE</t>
  </si>
  <si>
    <t>JXP2054@LAUSD.NET</t>
  </si>
  <si>
    <t>GARCIA, MINDY</t>
  </si>
  <si>
    <t>CLOSED</t>
  </si>
  <si>
    <t>is closing, moved to Boyle Heights</t>
  </si>
  <si>
    <t>K-10</t>
  </si>
  <si>
    <t>SMITH, NATALIE L</t>
  </si>
  <si>
    <t>CASTILLO, MIRNA</t>
  </si>
  <si>
    <t>MEDINA, ERIC L</t>
  </si>
  <si>
    <t>EMEDIN01@LAUSD.NET</t>
  </si>
  <si>
    <t>BARRIOS, LISA</t>
  </si>
  <si>
    <t>ANGULO, LEONEL A</t>
  </si>
  <si>
    <t>leonel.angulo@lausd.net</t>
  </si>
  <si>
    <t>DE LEON, MALCOLM ARVIN</t>
  </si>
  <si>
    <t>JAIMES, ERIC</t>
  </si>
  <si>
    <t>ERIC.JAIMES@LAUSD.NET</t>
  </si>
  <si>
    <t>BULUS, EVANGELINA</t>
  </si>
  <si>
    <t>TORRES, SALVADOR</t>
  </si>
  <si>
    <t>STORR1@LAUSD.NET</t>
  </si>
  <si>
    <t>GONZALEZ CASTELLON, JAZMIN</t>
  </si>
  <si>
    <t>GONZALEZ, LEO I</t>
  </si>
  <si>
    <t>LGONZA7@LAUSD.NET</t>
  </si>
  <si>
    <t>ESPINEDA, EMILY</t>
  </si>
  <si>
    <t>SCHAFFER, DENNIS R</t>
  </si>
  <si>
    <t>DRS9195@LAUSD.NET</t>
  </si>
  <si>
    <t>RODRIGUEZ, JUDITH</t>
  </si>
  <si>
    <t>GOMEZ, LUIS F</t>
  </si>
  <si>
    <t>lfg6358@lausd.net</t>
  </si>
  <si>
    <t>VALENZUELA, ANNA G</t>
  </si>
  <si>
    <t>AGV2490@LAUSD.NET</t>
  </si>
  <si>
    <t>FRAIGUN, TARYNNE</t>
  </si>
  <si>
    <t>REILAND, MARK G</t>
  </si>
  <si>
    <t>MREILAND@LAUSD.NET</t>
  </si>
  <si>
    <t>HERNANDEZ, MERICIA</t>
  </si>
  <si>
    <t>MONROY, NORMA L</t>
  </si>
  <si>
    <t>NORMA.MONROY@LAUSD.NET</t>
  </si>
  <si>
    <t>MEDINA, DIANA</t>
  </si>
  <si>
    <t>CHAVEZ, CAROLINA R</t>
  </si>
  <si>
    <t>SXS9198@LAUSD.NET</t>
  </si>
  <si>
    <t>GOMEZ SANCHEZ, MARTHA</t>
  </si>
  <si>
    <t>LASNOVER, SARA E</t>
  </si>
  <si>
    <t>PMARTON@LAUSD.NET</t>
  </si>
  <si>
    <t>GOMEZ, PERLA</t>
  </si>
  <si>
    <t>KIM, RUTH</t>
  </si>
  <si>
    <t>RKIM1@LAUSD.NET</t>
  </si>
  <si>
    <t>SIBRIAN BARAHONA, LUCY</t>
  </si>
  <si>
    <t>GARCIA-HARO, MARIA C</t>
  </si>
  <si>
    <t>MCG0893@LAUSD.NET</t>
  </si>
  <si>
    <t>GONZALEZ, CAROLINA</t>
  </si>
  <si>
    <t>JEPSON, BARBARA C</t>
  </si>
  <si>
    <t>bjepson@lausd.net</t>
  </si>
  <si>
    <t>DARGAHI, JOHN</t>
  </si>
  <si>
    <t>JDARGAHI@LAUSD.NET</t>
  </si>
  <si>
    <t>HAYES, ROSARIO</t>
  </si>
  <si>
    <t>LEE, ROBERTO F</t>
  </si>
  <si>
    <t>RLEE01@LAUSD.NET</t>
  </si>
  <si>
    <t>ROBLES DE RIVERA, ILSE</t>
  </si>
  <si>
    <t>ESHEL, KAREN A</t>
  </si>
  <si>
    <t>KAG8351@LAUSD.NET</t>
  </si>
  <si>
    <t>KARAPETYAN, TAGUHI</t>
  </si>
  <si>
    <t>CARTER, DANA D</t>
  </si>
  <si>
    <t>DCARTER@LAUSD.NET</t>
  </si>
  <si>
    <t>DAZEVEDO, JANAINA</t>
  </si>
  <si>
    <t>BARRAZA, LUIS</t>
  </si>
  <si>
    <t>LXB0937@LAUSD.NET</t>
  </si>
  <si>
    <t>ALDRETE, MARGARET</t>
  </si>
  <si>
    <t>AYALA, ALEJANDRA</t>
  </si>
  <si>
    <t>ALEJANDRA.AYALA@LAUSD.NET</t>
  </si>
  <si>
    <t>DE LA PAZ, KAMAILI</t>
  </si>
  <si>
    <t>WELSH, KELLY R</t>
  </si>
  <si>
    <t>KWELSH@LAUSD.NET</t>
  </si>
  <si>
    <t>HERRERA, MARIA E</t>
  </si>
  <si>
    <t>MEH7212@LAUSD.NET</t>
  </si>
  <si>
    <t>RABINO, AGNES</t>
  </si>
  <si>
    <t>WRIGHT, RODNEY D</t>
  </si>
  <si>
    <t>RODNEY.WRIGHT@LAUSD.NET</t>
  </si>
  <si>
    <t>TOBAR, CARLOS A</t>
  </si>
  <si>
    <t>CAT5003@LAUSD.NET</t>
  </si>
  <si>
    <t>FLORES, ERICA</t>
  </si>
  <si>
    <t>GALAN-JARAMILLO, KATHIE M</t>
  </si>
  <si>
    <t>KATHIE.JARAMILLO@LAUSD.NET</t>
  </si>
  <si>
    <t>GUERRERO, LUPE</t>
  </si>
  <si>
    <t>BENNETT, SANDRA I</t>
  </si>
  <si>
    <t>SANDRA.BENNETT@LAUSD.NET</t>
  </si>
  <si>
    <t>RIVAS, AMPARO</t>
  </si>
  <si>
    <t>DAVIS, AMY L</t>
  </si>
  <si>
    <t>ALD0544@LAUSD.NET</t>
  </si>
  <si>
    <t>HOLLY, TONIQUE</t>
  </si>
  <si>
    <t>CHRISTIAN-COFIELD, RENE N</t>
  </si>
  <si>
    <t>RENEE.COFIELD@LAUSD.NET</t>
  </si>
  <si>
    <t>BELTRAN, JENNIFER</t>
  </si>
  <si>
    <t>CARRILLO, EDUARDO</t>
  </si>
  <si>
    <t>EXC6671@LAUSD.NET</t>
  </si>
  <si>
    <t>SANDOVAL, MORAIMA</t>
  </si>
  <si>
    <t>LAUCHU, CARLOS M</t>
  </si>
  <si>
    <t>CLAUCHU@LAUSD.NET</t>
  </si>
  <si>
    <t>DIAZ, ERIC</t>
  </si>
  <si>
    <t>eric.diaz@lausd.net</t>
  </si>
  <si>
    <t>CRUZATA, ELLIOTT</t>
  </si>
  <si>
    <t>EXC9218@LAUSD.NET</t>
  </si>
  <si>
    <t>PITMAN, SANDRA CECILIA</t>
  </si>
  <si>
    <t>DANIEL, JEFFREY A</t>
  </si>
  <si>
    <t>JDANIE2@LAUSD.NET</t>
  </si>
  <si>
    <t>SABIDO, VILMA</t>
  </si>
  <si>
    <t>KASSEBAUM, KEVIN M</t>
  </si>
  <si>
    <t>KEVIN.KASSEBAUM@LAUSD.NET</t>
  </si>
  <si>
    <t>WILLIAMS, JOANNA</t>
  </si>
  <si>
    <t>CHAVEZ, KATHERINE S</t>
  </si>
  <si>
    <t>KXS4517@LAUSD.NET</t>
  </si>
  <si>
    <t>LISKA, HAILEY</t>
  </si>
  <si>
    <t>CORTEZ, JOSE A</t>
  </si>
  <si>
    <t>TONY.CORTEZ@LAUSD.NET</t>
  </si>
  <si>
    <t>ABURTO, RUBEN</t>
  </si>
  <si>
    <t>RXA7878@LAUSD.NET</t>
  </si>
  <si>
    <t>HARZMANN, ANNA M</t>
  </si>
  <si>
    <t>AMH9754@LAUSD.NET</t>
  </si>
  <si>
    <t>HERRERA, SONIA</t>
  </si>
  <si>
    <t>SHERR1@LAUSD.NET</t>
  </si>
  <si>
    <t>AVILA, FRANCINE J</t>
  </si>
  <si>
    <t>FJA4645@LAUSD.NET</t>
  </si>
  <si>
    <t>SANCHEZ, WENDY S</t>
  </si>
  <si>
    <t>WSS8405@LAUSD.NET</t>
  </si>
  <si>
    <t>SANDIFER, LATASHA</t>
  </si>
  <si>
    <t>VILLALOBOS, JORGE A</t>
  </si>
  <si>
    <t>JAV0453@LAUSD.NET</t>
  </si>
  <si>
    <t>KANG, HUIQIAO</t>
  </si>
  <si>
    <t>POWELL, LESTER D</t>
  </si>
  <si>
    <t>LDP9028@LAUSD.NET</t>
  </si>
  <si>
    <t>SANCHEZ, LUZ</t>
  </si>
  <si>
    <t>INES, ANGELINA</t>
  </si>
  <si>
    <t>AINES1@LAUSD.NET</t>
  </si>
  <si>
    <t>BOCANEGRA, LAURA</t>
  </si>
  <si>
    <t>ESTRADA, WILLIAM A</t>
  </si>
  <si>
    <t>WESTR3@LAUSD.NET</t>
  </si>
  <si>
    <t>MIDDLETON, CLAUDIA V</t>
  </si>
  <si>
    <t>CVR6481@LAUSD.NET</t>
  </si>
  <si>
    <t>PETERSON, SCOTT</t>
  </si>
  <si>
    <t>BROWNRIDGE KELLER, MICHELLE D</t>
  </si>
  <si>
    <t>mdb3644@lausd.net</t>
  </si>
  <si>
    <t>MUDD, TERRENCE J</t>
  </si>
  <si>
    <t>terrence.mudd@lausd.net</t>
  </si>
  <si>
    <t>CASAVI, ABRAHAM E</t>
  </si>
  <si>
    <t>AEC0645@LAUSD.NET</t>
  </si>
  <si>
    <t>OLIVAS, CHRISTINA</t>
  </si>
  <si>
    <t>VARDOUMIAN, ANAIT</t>
  </si>
  <si>
    <t>AVARDOUM@LAUSD.NET</t>
  </si>
  <si>
    <t>VALENCIA, PATRICIA</t>
  </si>
  <si>
    <t>HANOCK, KELLY J</t>
  </si>
  <si>
    <t>KJH0292@LAUSD.NET</t>
  </si>
  <si>
    <t>TORRES, MARIA</t>
  </si>
  <si>
    <t>HOLODNAK, IVANIA G</t>
  </si>
  <si>
    <t>IGH5673@LAUSD.NET</t>
  </si>
  <si>
    <t>RODRIGUEZ, JAMIE ANN</t>
  </si>
  <si>
    <t>VALAMEHR, BEHNAZ</t>
  </si>
  <si>
    <t>BEHNAZ.VALAMEHR@LAUSD.NET</t>
  </si>
  <si>
    <t>OLAGUE, JULISSA</t>
  </si>
  <si>
    <t>CAUDILL, LORA M</t>
  </si>
  <si>
    <t>LMC5313@LAUSD.NET</t>
  </si>
  <si>
    <t>CASTELLANOS GIRALDO, JENNY</t>
  </si>
  <si>
    <t>STEVENS, LISA R</t>
  </si>
  <si>
    <t>LRS0201@LAUSD.NET</t>
  </si>
  <si>
    <t>VIGLIETTA PICHLER, ANDREA</t>
  </si>
  <si>
    <t>RAMOS, REGINA A</t>
  </si>
  <si>
    <t>RAR4001@LAUSD.NET</t>
  </si>
  <si>
    <t>TORREBLANCA, INGRID</t>
  </si>
  <si>
    <t>MENDOZA, SONIA L</t>
  </si>
  <si>
    <t>SLM3010@LAUSD.NET</t>
  </si>
  <si>
    <t>FRAYRE, ELVIRA</t>
  </si>
  <si>
    <t>SERRANO, CRISTINA</t>
  </si>
  <si>
    <t>CSERRA6@LAUSD.NET</t>
  </si>
  <si>
    <t>DIAZ, BRIANNA</t>
  </si>
  <si>
    <t>DE SANTIAGO RAMIREZ, LOURDES</t>
  </si>
  <si>
    <t>LXD0217@LAUSD.NET</t>
  </si>
  <si>
    <t>ALBANIA, SUSANA</t>
  </si>
  <si>
    <t>YANG, YOSHIM</t>
  </si>
  <si>
    <t>YXY5775@LAUSD.NET</t>
  </si>
  <si>
    <t>HOWARD, YOOHEE</t>
  </si>
  <si>
    <t>FISHER, LORI A</t>
  </si>
  <si>
    <t>LFISHE1@LAUSD.NET</t>
  </si>
  <si>
    <t>CORTES VALENCIA, JUDITH</t>
  </si>
  <si>
    <t>FARNSWORTH, LYNDA L</t>
  </si>
  <si>
    <t>lynda.farnsworth@lausd.net</t>
  </si>
  <si>
    <t>HERRERA, MARCIAL</t>
  </si>
  <si>
    <t>HAIRSTON, YAVONKA V</t>
  </si>
  <si>
    <t>YVH2434@LAUSD.NET</t>
  </si>
  <si>
    <t>DELU, HARRY</t>
  </si>
  <si>
    <t>BARCENAS, ARTURO</t>
  </si>
  <si>
    <t>AXB2343@LAUSD.NET</t>
  </si>
  <si>
    <t>HERNANDEZ, OLIVIA</t>
  </si>
  <si>
    <t>OWENS, DAVID R</t>
  </si>
  <si>
    <t>SANDRA.E.HERNANDEZ@LAUSD.NET</t>
  </si>
  <si>
    <t>CORDERO, CARMIN</t>
  </si>
  <si>
    <t>CARRILLO, LEONORA K</t>
  </si>
  <si>
    <t>KEN.URBINA@LAUSD.NET</t>
  </si>
  <si>
    <t>REYNOSO, SILVIA</t>
  </si>
  <si>
    <t>BAZAN, LAURA H</t>
  </si>
  <si>
    <t>LHB7383@LAUSD.NET</t>
  </si>
  <si>
    <t>GARCIA, MARYANN</t>
  </si>
  <si>
    <t>GRACE, PAULA M</t>
  </si>
  <si>
    <t>PGRACE@LAUSD.NET</t>
  </si>
  <si>
    <t>APARICIO, MARIA</t>
  </si>
  <si>
    <t>CHENG, JENNIFER K</t>
  </si>
  <si>
    <t>JKC0659@LAUSD.NET</t>
  </si>
  <si>
    <t>SALGUERO, IRIS</t>
  </si>
  <si>
    <t>BERNAL, ALICIA</t>
  </si>
  <si>
    <t>ALICIA.BERNAL@LAUSD.NET</t>
  </si>
  <si>
    <t>RODAS, KARLA</t>
  </si>
  <si>
    <t>WILLIAMS-MOURAO, NANCY E</t>
  </si>
  <si>
    <t>NEW5993@LAUSD.NET</t>
  </si>
  <si>
    <t>TREJO, GLORIA</t>
  </si>
  <si>
    <t>CONROY, ANDREW J</t>
  </si>
  <si>
    <t>AJC82721@LAUSD.NET</t>
  </si>
  <si>
    <t>SAMOS, EVELYN M</t>
  </si>
  <si>
    <t>EMC7535@LAUSD.NET</t>
  </si>
  <si>
    <t>PEREZ, JESSICA</t>
  </si>
  <si>
    <t>PATTERSON BATES, KATHERINE A</t>
  </si>
  <si>
    <t>KATHERINE.BATES@LAUSD.NET</t>
  </si>
  <si>
    <t>MANZANO, KIMBERLY</t>
  </si>
  <si>
    <t>DAMONTE, PIA MARIA</t>
  </si>
  <si>
    <t>PXD1774@LAUSD.NET</t>
  </si>
  <si>
    <t>FERNANDEZ, RAUL</t>
  </si>
  <si>
    <t>GUZMAN-MURDOCK, JUANA J</t>
  </si>
  <si>
    <t>JJG9849@LAUSD.NET</t>
  </si>
  <si>
    <t>MAESTRO, ERICA</t>
  </si>
  <si>
    <t>KITTELSON, ANDREA K</t>
  </si>
  <si>
    <t>ANDREA.KITTELSON1@LAUSD.NET</t>
  </si>
  <si>
    <t>MCCARTHY, TRACY ERIN</t>
  </si>
  <si>
    <t>LUNA, SARAID</t>
  </si>
  <si>
    <t>SXM7554@LAUSD.NET</t>
  </si>
  <si>
    <t>MORATAYA, JESSICA</t>
  </si>
  <si>
    <t>CORONADO DELEON, AIDA A</t>
  </si>
  <si>
    <t>AAC3975@LAUSD.NET</t>
  </si>
  <si>
    <t>CONTRERAS, SYLVIA</t>
  </si>
  <si>
    <t>HOLLIS, KAREN E</t>
  </si>
  <si>
    <t>KHOLLI1@LAUSD.NET</t>
  </si>
  <si>
    <t>BAKRACLAR, EMINE</t>
  </si>
  <si>
    <t>SEAY, MARY M</t>
  </si>
  <si>
    <t>MSEAY@LAUSD.NET</t>
  </si>
  <si>
    <t>VASQUEZ, KELLY</t>
  </si>
  <si>
    <t>BOOKER, TONY L</t>
  </si>
  <si>
    <t>TLB2337@LAUSD.NET</t>
  </si>
  <si>
    <t>MANKARYOUS, IHAB</t>
  </si>
  <si>
    <t>MADRID, ANNA E</t>
  </si>
  <si>
    <t>aem76041@lausd.net</t>
  </si>
  <si>
    <t>ROQUE, CECILE</t>
  </si>
  <si>
    <t>BELL-MCALISTER, TASHA D</t>
  </si>
  <si>
    <t>T.BELLMCALISTER@LAUSD.NET</t>
  </si>
  <si>
    <t>PINEDA, MERCEDES C</t>
  </si>
  <si>
    <t>MERCEDES.PINEDA@LAUSD.NET</t>
  </si>
  <si>
    <t>BARNETT, TIFFANY</t>
  </si>
  <si>
    <t>HONEGAN, TAMARA L</t>
  </si>
  <si>
    <t>TLH5443@LAUSD.NET</t>
  </si>
  <si>
    <t>SORIA, FLOR</t>
  </si>
  <si>
    <t>DACORSI, SUSAN M</t>
  </si>
  <si>
    <t>SFRITZEN@LAUSD.NET</t>
  </si>
  <si>
    <t>ZEPEDA, ALEXIA</t>
  </si>
  <si>
    <t>GRINNER, TERRI R</t>
  </si>
  <si>
    <t>TRG2859@LAUSD.NET</t>
  </si>
  <si>
    <t>GIBSON, GWENDOLYN</t>
  </si>
  <si>
    <t>NAVA, ERICA</t>
  </si>
  <si>
    <t>EABILA@LAUSD.NET</t>
  </si>
  <si>
    <t>VIDOLA, MARWIN</t>
  </si>
  <si>
    <t>MARIN, GLENDY L</t>
  </si>
  <si>
    <t>GLENDY.MARIN@LAUSD.NET</t>
  </si>
  <si>
    <t>BELL, JAQUITA</t>
  </si>
  <si>
    <t>LEHMANN, ELIZABETH J</t>
  </si>
  <si>
    <t>ELIZABETH.LEHMANN@LAUSD.NET</t>
  </si>
  <si>
    <t>PETROSYAN, OVSANNA</t>
  </si>
  <si>
    <t>CANALES, CINDY J</t>
  </si>
  <si>
    <t>cjc0489@lausd.net</t>
  </si>
  <si>
    <t>DUONG, MINH</t>
  </si>
  <si>
    <t>VALADEZ, FRANCES E</t>
  </si>
  <si>
    <t>FEV4664@LAUSD.NET</t>
  </si>
  <si>
    <t>FRANCO RENTERIA, RICARDO</t>
  </si>
  <si>
    <t>RIVERA, JOHNNY O</t>
  </si>
  <si>
    <t>JOR9154@LAUSD.NET</t>
  </si>
  <si>
    <t>RAMOS, ALONDRA</t>
  </si>
  <si>
    <t>COHEN, BARRY</t>
  </si>
  <si>
    <t>BCOHEN1@LAUSD.NET</t>
  </si>
  <si>
    <t>NORIEGA, LYQUIESHEIANNA</t>
  </si>
  <si>
    <t>HUGHES, JACQUELINE R</t>
  </si>
  <si>
    <t>JRW6424@LAUSD.NET</t>
  </si>
  <si>
    <t>SAENZ, ISABEL</t>
  </si>
  <si>
    <t>MACHADO, LORRAINE</t>
  </si>
  <si>
    <t>LMACHADO@LAUSD.NET</t>
  </si>
  <si>
    <t>JUAREZ, ALFREDO</t>
  </si>
  <si>
    <t>AJUARE4@LAUSD.NET</t>
  </si>
  <si>
    <t>PENATE, JAIME</t>
  </si>
  <si>
    <t>WOODS, MARVA R</t>
  </si>
  <si>
    <t>MARVA.WOODS@LAUSD.NET</t>
  </si>
  <si>
    <t>CORLEY, TAMARA M</t>
  </si>
  <si>
    <t>TMS1816@LAUSD.NET</t>
  </si>
  <si>
    <t>GILHAM, ANNA</t>
  </si>
  <si>
    <t>CHARLES, SIMONE R</t>
  </si>
  <si>
    <t>simone.charles@lausd.net</t>
  </si>
  <si>
    <t>IWUAGWU, THEODORE I</t>
  </si>
  <si>
    <t>tii0753@lausd.net</t>
  </si>
  <si>
    <t>GARCIA RUIZ, CECILIA</t>
  </si>
  <si>
    <t>SHIRLEY, CRYSTAL A</t>
  </si>
  <si>
    <t>CRYSTAL.SHIRLEY@LAUSD.NET</t>
  </si>
  <si>
    <t>GALLEGOS, ELIZABETH</t>
  </si>
  <si>
    <t>MIRIGLIANI, GAVIN J</t>
  </si>
  <si>
    <t>gjm0151@lausd.net</t>
  </si>
  <si>
    <t>RAMIREZ, ARACELY</t>
  </si>
  <si>
    <t>STEINER, DANIEL J</t>
  </si>
  <si>
    <t>DANIEL.STEINER@LAUSD.NET</t>
  </si>
  <si>
    <t>ASUNCION, MARY ANN</t>
  </si>
  <si>
    <t>JIMENEZ, PEDRO</t>
  </si>
  <si>
    <t>PXJ5165@LAUSD.NET</t>
  </si>
  <si>
    <t>TINAJERO, MARIBEL</t>
  </si>
  <si>
    <t>OLMOS, JORGE</t>
  </si>
  <si>
    <t>JXO4965@LAUSD.NET</t>
  </si>
  <si>
    <t>RIVERA, LUIS E</t>
  </si>
  <si>
    <t>LRIVER2@LAUSD.NET</t>
  </si>
  <si>
    <t>CISNEROS, NANCY</t>
  </si>
  <si>
    <t>ROBINSON, GAYLE D</t>
  </si>
  <si>
    <t>GROBIN2@LAUSD.NET</t>
  </si>
  <si>
    <t>NUNEZ AGUIRRE, PATRICIA</t>
  </si>
  <si>
    <t>CREARY, LEIGHANNE</t>
  </si>
  <si>
    <t>LCREAR2@LAUSD.NET</t>
  </si>
  <si>
    <t>MOREHOUSE, ROBERT</t>
  </si>
  <si>
    <t>VERBERA, GREGORIO</t>
  </si>
  <si>
    <t>GXV2855@LAUSD.NET</t>
  </si>
  <si>
    <t>ANTE, MARIA</t>
  </si>
  <si>
    <t>RALLION, MARIE FRANCE C</t>
  </si>
  <si>
    <t>MRALLION@LAUSD.NET</t>
  </si>
  <si>
    <t>YOO, HYON DOUK</t>
  </si>
  <si>
    <t>HEIM, CHRISTOPHER K</t>
  </si>
  <si>
    <t>CKH6642@LAUSD.NET</t>
  </si>
  <si>
    <t>WILLIAMS, LA TONYA</t>
  </si>
  <si>
    <t>NOTT, TANYA T</t>
  </si>
  <si>
    <t>TTN8206@LAUSD.NET</t>
  </si>
  <si>
    <t>ALCALA, ROSA</t>
  </si>
  <si>
    <t>MORALES, YVONNE M</t>
  </si>
  <si>
    <t>YMR6866@LAUSD.NET</t>
  </si>
  <si>
    <t>CORONADO, RUTH</t>
  </si>
  <si>
    <t>3-5</t>
  </si>
  <si>
    <t>SMITH, CARLA A</t>
  </si>
  <si>
    <t>CSMITH15@LAUSD.NET</t>
  </si>
  <si>
    <t>RIOS, VERONICA</t>
  </si>
  <si>
    <t>GASTON, JEMILA A</t>
  </si>
  <si>
    <t>JAG9314@LAUSD.NET</t>
  </si>
  <si>
    <t>FIGUEROA, LILIANA</t>
  </si>
  <si>
    <t>NOVAK, LAURA</t>
  </si>
  <si>
    <t>laura.novak@lausd.net</t>
  </si>
  <si>
    <t>PEDERSEN, AMY K</t>
  </si>
  <si>
    <t>AKA7154@LAUSD.NET</t>
  </si>
  <si>
    <t>JUAREZ, CINTHYA</t>
  </si>
  <si>
    <t>SALAZAR, ALMA A</t>
  </si>
  <si>
    <t>ALMA.C.SALAZAR@LAUSD.NET</t>
  </si>
  <si>
    <t>DESIDERIO, CHRISTINA P</t>
  </si>
  <si>
    <t>C.DESIDERIO@LAUSD.NET</t>
  </si>
  <si>
    <t>MUNGUIA, NORMA</t>
  </si>
  <si>
    <t>BROCKWAY, CAROLINA</t>
  </si>
  <si>
    <t>CXB3963@LAUSD.NET</t>
  </si>
  <si>
    <t>ISLAS, JUDITH</t>
  </si>
  <si>
    <t>CLARK, LAKISHA G</t>
  </si>
  <si>
    <t>LEVANS@LAUSD.NET</t>
  </si>
  <si>
    <t>COLLINS, RAMON D</t>
  </si>
  <si>
    <t>RDC6202@LAUSD.NET</t>
  </si>
  <si>
    <t>REED, BRANDI</t>
  </si>
  <si>
    <t>MENDEZ, GABRIEL J</t>
  </si>
  <si>
    <t>GJM8103@LAUSD.NET</t>
  </si>
  <si>
    <t>LOPEZ, AURALUZ</t>
  </si>
  <si>
    <t>OLIVARES GILKYSON, MARGARET</t>
  </si>
  <si>
    <t>mxo1790@lausd.net</t>
  </si>
  <si>
    <t>AVALOS, EUGENIA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</si>
</sst>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33CC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3333FF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color rgb="FF000000"/>
      <name val="Arial Unicode MS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6" fillId="0" borderId="0"/>
    <xf numFmtId="0" fontId="13" fillId="0" borderId="0"/>
    <xf numFmtId="0" fontId="1" fillId="0" borderId="0"/>
    <xf numFmtId="0" fontId="18" fillId="0" borderId="0"/>
    <xf numFmtId="0" fontId="6" fillId="0" borderId="0"/>
    <xf numFmtId="0" fontId="2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5" fillId="0" borderId="0" xfId="0" applyFont="1"/>
    <xf numFmtId="0" fontId="0" fillId="0" borderId="0" xfId="0" pivotButton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2" fillId="3" borderId="0" xfId="0" applyFont="1" applyFill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left"/>
    </xf>
    <xf numFmtId="0" fontId="9" fillId="0" borderId="0" xfId="2" applyFont="1"/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9" fillId="4" borderId="0" xfId="2" applyFont="1" applyFill="1"/>
    <xf numFmtId="0" fontId="9" fillId="4" borderId="0" xfId="2" applyFont="1" applyFill="1" applyAlignment="1">
      <alignment horizontal="left"/>
    </xf>
    <xf numFmtId="0" fontId="9" fillId="5" borderId="0" xfId="2" applyFont="1" applyFill="1"/>
    <xf numFmtId="0" fontId="9" fillId="5" borderId="0" xfId="2" applyFont="1" applyFill="1" applyAlignment="1">
      <alignment horizontal="center"/>
    </xf>
    <xf numFmtId="0" fontId="9" fillId="4" borderId="0" xfId="2" applyFont="1" applyFill="1" applyAlignment="1">
      <alignment horizontal="center"/>
    </xf>
    <xf numFmtId="0" fontId="14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9" fillId="0" borderId="0" xfId="2" applyFont="1" applyAlignment="1">
      <alignment horizontal="center" wrapText="1"/>
    </xf>
    <xf numFmtId="0" fontId="10" fillId="2" borderId="0" xfId="1" applyFont="1" applyBorder="1" applyAlignment="1">
      <alignment horizontal="center" wrapText="1"/>
    </xf>
    <xf numFmtId="0" fontId="12" fillId="0" borderId="2" xfId="2" applyFont="1" applyBorder="1" applyAlignment="1">
      <alignment horizontal="center"/>
    </xf>
    <xf numFmtId="0" fontId="12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left" vertical="center"/>
    </xf>
    <xf numFmtId="0" fontId="9" fillId="0" borderId="2" xfId="3" applyFont="1" applyBorder="1" applyAlignment="1">
      <alignment vertical="center"/>
    </xf>
    <xf numFmtId="0" fontId="9" fillId="0" borderId="2" xfId="3" applyFont="1" applyBorder="1" applyAlignment="1">
      <alignment horizontal="center"/>
    </xf>
    <xf numFmtId="0" fontId="12" fillId="0" borderId="3" xfId="3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0" fontId="12" fillId="0" borderId="4" xfId="3" applyFont="1" applyBorder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2" fillId="0" borderId="1" xfId="2" applyFont="1" applyBorder="1" applyAlignment="1">
      <alignment horizontal="center"/>
    </xf>
    <xf numFmtId="0" fontId="12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9" fillId="0" borderId="1" xfId="3" applyFont="1" applyBorder="1" applyAlignment="1">
      <alignment horizontal="center"/>
    </xf>
    <xf numFmtId="1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/>
    </xf>
    <xf numFmtId="49" fontId="12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/>
    </xf>
    <xf numFmtId="0" fontId="12" fillId="0" borderId="1" xfId="4" applyFont="1" applyBorder="1"/>
    <xf numFmtId="0" fontId="6" fillId="0" borderId="1" xfId="2" applyBorder="1"/>
    <xf numFmtId="0" fontId="15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vertical="center"/>
    </xf>
    <xf numFmtId="0" fontId="16" fillId="0" borderId="1" xfId="3" applyFont="1" applyBorder="1" applyAlignment="1">
      <alignment horizontal="center"/>
    </xf>
    <xf numFmtId="49" fontId="12" fillId="0" borderId="1" xfId="2" applyNumberFormat="1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/>
    </xf>
    <xf numFmtId="0" fontId="12" fillId="6" borderId="1" xfId="3" applyFont="1" applyFill="1" applyBorder="1" applyAlignment="1">
      <alignment horizontal="center" vertical="center"/>
    </xf>
    <xf numFmtId="0" fontId="12" fillId="6" borderId="1" xfId="3" applyFont="1" applyFill="1" applyBorder="1" applyAlignment="1">
      <alignment horizontal="left" vertical="center"/>
    </xf>
    <xf numFmtId="0" fontId="9" fillId="6" borderId="1" xfId="3" applyFont="1" applyFill="1" applyBorder="1" applyAlignment="1">
      <alignment vertical="center"/>
    </xf>
    <xf numFmtId="0" fontId="9" fillId="6" borderId="1" xfId="3" applyFont="1" applyFill="1" applyBorder="1" applyAlignment="1">
      <alignment horizontal="center"/>
    </xf>
    <xf numFmtId="0" fontId="12" fillId="6" borderId="4" xfId="3" applyFont="1" applyFill="1" applyBorder="1" applyAlignment="1">
      <alignment horizontal="left" vertical="center"/>
    </xf>
    <xf numFmtId="0" fontId="12" fillId="6" borderId="0" xfId="3" applyFont="1" applyFill="1" applyAlignment="1">
      <alignment horizontal="center" vertical="center"/>
    </xf>
    <xf numFmtId="0" fontId="12" fillId="6" borderId="0" xfId="3" applyFont="1" applyFill="1" applyAlignment="1">
      <alignment horizontal="left" vertical="center"/>
    </xf>
    <xf numFmtId="0" fontId="9" fillId="6" borderId="0" xfId="2" applyFont="1" applyFill="1"/>
    <xf numFmtId="0" fontId="20" fillId="7" borderId="7" xfId="0" applyFont="1" applyFill="1" applyBorder="1" applyAlignment="1">
      <alignment vertical="center"/>
    </xf>
    <xf numFmtId="0" fontId="21" fillId="0" borderId="3" xfId="7" applyBorder="1" applyAlignment="1">
      <alignment horizontal="left" vertical="center"/>
    </xf>
    <xf numFmtId="0" fontId="21" fillId="6" borderId="3" xfId="7" applyFill="1" applyBorder="1" applyAlignment="1">
      <alignment horizontal="left" vertical="center"/>
    </xf>
    <xf numFmtId="0" fontId="21" fillId="0" borderId="1" xfId="7" applyBorder="1" applyAlignment="1">
      <alignment horizontal="left" vertical="center"/>
    </xf>
    <xf numFmtId="0" fontId="21" fillId="6" borderId="1" xfId="7" applyFill="1" applyBorder="1" applyAlignment="1">
      <alignment horizontal="left" vertical="center"/>
    </xf>
    <xf numFmtId="0" fontId="12" fillId="0" borderId="6" xfId="3" applyFont="1" applyBorder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12" fillId="6" borderId="6" xfId="3" applyFont="1" applyFill="1" applyBorder="1" applyAlignment="1">
      <alignment horizontal="left" vertical="center"/>
    </xf>
  </cellXfs>
  <cellStyles count="8">
    <cellStyle name="Accent1" xfId="1" builtinId="29"/>
    <cellStyle name="Hyperlink" xfId="7" builtinId="8"/>
    <cellStyle name="Normal" xfId="0" builtinId="0"/>
    <cellStyle name="Normal 2" xfId="2" xr:uid="{DD23A483-367E-491F-918A-A8440F71B15E}"/>
    <cellStyle name="Normal 2 2" xfId="5" xr:uid="{6001ABEB-B6B1-4C0E-A9C2-D8AE4FDE6D36}"/>
    <cellStyle name="Normal 2 2 2" xfId="6" xr:uid="{B961DF16-8036-4E58-8B90-F876CC9C18EA}"/>
    <cellStyle name="Normal 3" xfId="3" xr:uid="{D214B87B-03D9-46DF-9172-E858A895DF76}"/>
    <cellStyle name="Normal 4" xfId="4" xr:uid="{93CD795C-D326-476D-9D62-50020803BB7B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rice.lomeli/AppData/Local/Microsoft/Windows/INetCache/Content.Outlook/1B6M7EPZ/LDNE_FY22-23%20FISCAL%20SPECIALIST%20ASSIGN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usd.schoolwires.net/lists/compare/LD%20REorg_icb5697d_excel.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da\Users\cynthia.lim\AppData\Local\Microsoft\Windows\Temporary%20Internet%20Files\Content.Outlook\E8SYIPGZ\Copy%20of%20ESC-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Adjustment Approval"/>
      <sheetName val="Fiscal Distribution (2)"/>
      <sheetName val="Fiscal Distribution"/>
      <sheetName val="LDNE Fiscal Specialist List"/>
      <sheetName val="Glossary"/>
      <sheetName val="Principals &amp; SAA"/>
      <sheetName val="School Info"/>
      <sheetName val="FS BACKUP"/>
      <sheetName val="ADDRESS FROM OD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2-1-12"/>
      <sheetName val="Sheet4"/>
      <sheetName val="GLOSSARY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TOTAL (2)"/>
      <sheetName val="Sheet1"/>
      <sheetName val="Sum by Type"/>
      <sheetName val="Sheet4"/>
      <sheetName val="Sheet5"/>
      <sheetName val="Sheet3"/>
      <sheetName val="Sheet6"/>
      <sheetName val="PlanA"/>
      <sheetName val="108"/>
      <sheetName val="BY SCHOOL TYPE"/>
      <sheetName val="SORT"/>
      <sheetName val="SUMMARY DEMOGRAPH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4E7F940D-D175-4F78-9571-F28D40370E9D}"/>
  <namedSheetView name="View2" id="{610A6DF3-5AF1-416E-903C-D6FD7A4A6986}"/>
  <namedSheetView name="View3" id="{39E4EFD3-3440-41EE-9EFC-3FF41F53DBC6}"/>
  <namedSheetView name="View4" id="{3048AE51-96C1-40E8-BBEC-9BDBC447FDAD}"/>
  <namedSheetView name="View5" id="{400D4411-3846-4D8D-9430-EFE21D75416A}"/>
  <namedSheetView name="View6" id="{7A5F3D17-AD70-48B1-BAD4-5E087DB87C59}"/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5428.444031018516" createdVersion="8" refreshedVersion="8" minRefreshableVersion="3" recordCount="741" xr:uid="{B89A036D-04E5-4F9E-B8A5-39BCBD28FE3D}">
  <cacheSource type="worksheet">
    <worksheetSource ref="A1:G742" sheet="ASB Schools"/>
  </cacheSource>
  <cacheFields count="7">
    <cacheField name="Current CFM Number of Schools" numFmtId="0">
      <sharedItems count="7">
        <s v="Chow, David "/>
        <s v="Galono, Annette "/>
        <s v="Haftevani, Rosi "/>
        <s v="Mananghaya, Nicanor"/>
        <s v="Navarro, Evangeline "/>
        <s v="Owens, Connie "/>
        <s v="Shaginyan, Ovanes"/>
      </sharedItems>
    </cacheField>
    <cacheField name="School Type " numFmtId="0">
      <sharedItems count="29">
        <s v="Elementary School"/>
        <s v="Senior High School"/>
        <s v="Span School - ES"/>
        <s v="Middle Schools"/>
        <s v="Span School HS"/>
        <s v="Continuation High School"/>
        <s v="Special Education School"/>
        <s v="Span School ES"/>
        <s v="Community Day School"/>
        <s v="Independent Study"/>
        <s v="Regional Occupational Centers"/>
        <s v="Community Adult Schools"/>
        <s v="Opportunity School"/>
        <s v="Span School SPE ED"/>
        <s v="Skills Centers"/>
        <s v="Span School MS"/>
        <s v="Span Magnet School HS"/>
        <s v="Elementary School - Affiliated Charter"/>
        <s v="Middle Schools - Affiliated Charter"/>
        <s v="High Schools - Affiliated Charter"/>
        <s v="Span - Affiliated Charter MS"/>
        <s v="Span - Affiliated Charter HS"/>
        <s v="Span, Magnet School HS"/>
        <s v="Span Schools, Regular HS"/>
        <s v="Span, Magnet School ES"/>
        <s v="Span, Magnet Center ES"/>
        <s v="High School - Span"/>
        <s v="Elementary School - Span"/>
        <s v="Span Schools, Regular ES"/>
      </sharedItems>
    </cacheField>
    <cacheField name="School Name" numFmtId="0">
      <sharedItems/>
    </cacheField>
    <cacheField name="School Address" numFmtId="0">
      <sharedItems/>
    </cacheField>
    <cacheField name="Zip Code" numFmtId="0">
      <sharedItems containsMixedTypes="1" containsNumber="1" containsInteger="1" minValue="90065" maxValue="90201"/>
    </cacheField>
    <cacheField name="Local_x000a_ District" numFmtId="0">
      <sharedItems/>
    </cacheField>
    <cacheField name="New CFM Assignment" numFmtId="0">
      <sharedItems count="8">
        <s v="Chow, David "/>
        <s v="Balbuena, Patricia"/>
        <s v="Haftevani, Rosi "/>
        <s v="Shaginyan, Ovanes"/>
        <s v="Galono, Annette "/>
        <s v="Mananghaya, Nicanor"/>
        <s v="Navarro, Evangeline "/>
        <s v="Owens, Connie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1">
  <r>
    <x v="0"/>
    <x v="0"/>
    <s v="107TH ST EL"/>
    <s v="147 E 107th St,  Los Angeles,  CA 90003"/>
    <s v="90003"/>
    <s v="South"/>
    <x v="0"/>
  </r>
  <r>
    <x v="0"/>
    <x v="0"/>
    <s v="109TH ST EL"/>
    <s v="10915 S Mc Kinley Ave,  Los Angeles,  CA 90059"/>
    <s v="90059"/>
    <s v="South"/>
    <x v="0"/>
  </r>
  <r>
    <x v="0"/>
    <x v="0"/>
    <s v="112TH ST EL"/>
    <s v="1265 E 112th St,  Los Angeles,  CA 90059"/>
    <s v="90059"/>
    <s v="South"/>
    <x v="0"/>
  </r>
  <r>
    <x v="0"/>
    <x v="0"/>
    <s v="116TH ST EL"/>
    <s v="11610 Stanford Ave,  Los Angeles,  CA 90059"/>
    <s v="90059"/>
    <s v="South"/>
    <x v="0"/>
  </r>
  <r>
    <x v="0"/>
    <x v="0"/>
    <s v="118TH ST EL"/>
    <s v="144 E 118th St,  Los Angeles,  CA 90061"/>
    <s v="90061"/>
    <s v="South"/>
    <x v="0"/>
  </r>
  <r>
    <x v="0"/>
    <x v="0"/>
    <s v="122ND ST EL"/>
    <s v="405 E 122nd St,  Los Angeles,  CA 90061"/>
    <s v="90061"/>
    <s v="South"/>
    <x v="0"/>
  </r>
  <r>
    <x v="0"/>
    <x v="0"/>
    <s v="135TH ST EL"/>
    <s v="801 W 135th St,  Gardena,  CA 90247"/>
    <s v="90247"/>
    <s v="South"/>
    <x v="0"/>
  </r>
  <r>
    <x v="0"/>
    <x v="0"/>
    <s v="153RD ST EL"/>
    <s v="1605 W 153rd St,  Gardena,  CA 90247"/>
    <s v="90247"/>
    <s v="South"/>
    <x v="0"/>
  </r>
  <r>
    <x v="0"/>
    <x v="0"/>
    <s v="156TH ST EL"/>
    <s v="2100 W 156th St,  Gardena,  CA 90249"/>
    <s v="90249"/>
    <s v="South"/>
    <x v="0"/>
  </r>
  <r>
    <x v="0"/>
    <x v="0"/>
    <s v="15TH ST EL"/>
    <s v="1527 S Mesa St,  San Pedro,  CA 90731"/>
    <s v="90731"/>
    <s v="South"/>
    <x v="0"/>
  </r>
  <r>
    <x v="0"/>
    <x v="0"/>
    <s v="186TH ST EL"/>
    <s v="1581 W 186th St,  Gardena,  CA 90248"/>
    <s v="90248"/>
    <s v="South"/>
    <x v="0"/>
  </r>
  <r>
    <x v="0"/>
    <x v="0"/>
    <s v="232ND PL EL"/>
    <s v="23240 Archibald Ave,  Carson,  CA 90745"/>
    <s v="90745"/>
    <s v="South"/>
    <x v="0"/>
  </r>
  <r>
    <x v="0"/>
    <x v="0"/>
    <s v="7th St ES Arts Integration Magnet"/>
    <s v="1570 W. 7th St.,  San Pedro,  CA 90732"/>
    <s v="90732"/>
    <s v="South"/>
    <x v="0"/>
  </r>
  <r>
    <x v="0"/>
    <x v="0"/>
    <s v="92ND ST EL"/>
    <s v="9211 Grape St,  Los Angeles,  CA 90002"/>
    <s v="90002"/>
    <s v="South"/>
    <x v="1"/>
  </r>
  <r>
    <x v="0"/>
    <x v="0"/>
    <s v="93RD ST EL"/>
    <s v="330 E 93rd St,  Los Angeles,  CA 90003"/>
    <s v="90003"/>
    <s v="South"/>
    <x v="0"/>
  </r>
  <r>
    <x v="0"/>
    <x v="0"/>
    <s v="96TH ST EL"/>
    <s v="1471 E 96th St,  Los Angeles,  CA 90002"/>
    <s v="90002"/>
    <s v="South"/>
    <x v="0"/>
  </r>
  <r>
    <x v="0"/>
    <x v="0"/>
    <s v="99TH ST EL"/>
    <s v="9900 S Wadsworth Ave,  Los Angeles,  CA 90002"/>
    <s v="90002"/>
    <s v="South"/>
    <x v="0"/>
  </r>
  <r>
    <x v="0"/>
    <x v="0"/>
    <s v="AMBLER EL"/>
    <s v="319 E Sherman Dr,  Carson,  CA 90746"/>
    <s v="90746"/>
    <s v="South"/>
    <x v="0"/>
  </r>
  <r>
    <x v="0"/>
    <x v="0"/>
    <s v="AMESTOY EL"/>
    <s v="1048 W 149th St,  Gardena,  CA 90247"/>
    <s v="90247"/>
    <s v="South"/>
    <x v="0"/>
  </r>
  <r>
    <x v="0"/>
    <x v="0"/>
    <s v="ANNALEE EL"/>
    <s v="19410 S Annalee Ave,  Carson,  CA 90746"/>
    <s v="90746"/>
    <s v="South"/>
    <x v="0"/>
  </r>
  <r>
    <x v="0"/>
    <x v="0"/>
    <s v="AVALON GARDENS EL"/>
    <s v="13940 S San Pedro St,  Los Angeles,  CA 90061"/>
    <s v="90061"/>
    <s v="South"/>
    <x v="0"/>
  </r>
  <r>
    <x v="0"/>
    <x v="0"/>
    <s v="BACA ARTS ACAD"/>
    <s v="1536 East 89th St,  Los Angeles,  CA 90002"/>
    <s v="90002"/>
    <s v="South"/>
    <x v="1"/>
  </r>
  <r>
    <x v="0"/>
    <x v="0"/>
    <s v="BAKEWELL PC"/>
    <s v="8621 S Baring Cross St,  Los Angeles,  CA 90044"/>
    <s v="90044"/>
    <s v="South"/>
    <x v="0"/>
  </r>
  <r>
    <x v="0"/>
    <x v="0"/>
    <s v="BANDINI EL"/>
    <s v="425 N Bandini St,  San Pedro,  CA 90731"/>
    <s v="90731"/>
    <s v="South"/>
    <x v="0"/>
  </r>
  <r>
    <x v="0"/>
    <x v="1"/>
    <s v="BANNING SH"/>
    <s v="1527 Lakme Ave,  Wilmington,  CA 90744"/>
    <s v="90744"/>
    <s v="South"/>
    <x v="0"/>
  </r>
  <r>
    <x v="0"/>
    <x v="0"/>
    <s v="BARRETT EL"/>
    <s v="419 W 98th St,  Los Angeles,  CA 90003"/>
    <s v="90003"/>
    <s v="South"/>
    <x v="0"/>
  </r>
  <r>
    <x v="0"/>
    <x v="0"/>
    <s v="BARTON HILL EL"/>
    <s v="423 N Pacific Ave,  San Pedro,  CA 90731"/>
    <s v="90731"/>
    <s v="South"/>
    <x v="0"/>
  </r>
  <r>
    <x v="0"/>
    <x v="0"/>
    <s v="BONITA EL"/>
    <s v="21929 Bonita St,  Carson,  CA 90745"/>
    <s v="90745"/>
    <s v="South"/>
    <x v="0"/>
  </r>
  <r>
    <x v="0"/>
    <x v="2"/>
    <s v="BRIDGES SCHOOL"/>
    <s v="1235 Broad Ave.,  Wilmington,  CA 90744"/>
    <s v="90744"/>
    <s v="South"/>
    <x v="0"/>
  </r>
  <r>
    <x v="0"/>
    <x v="0"/>
    <s v="BROAD AVE EL"/>
    <s v="24815 Broad Ave,  Wilmington,  CA 90744"/>
    <s v="90744"/>
    <s v="South"/>
    <x v="0"/>
  </r>
  <r>
    <x v="0"/>
    <x v="0"/>
    <s v="Broadacres El"/>
    <s v="19424 S Broadacres Ave,  Carson,  CA 90746"/>
    <s v="90746"/>
    <s v="South"/>
    <x v="0"/>
  </r>
  <r>
    <x v="0"/>
    <x v="0"/>
    <s v="CABRILLO EL"/>
    <s v="732 S Cabrillo Ave,  San Pedro,  CA 90731"/>
    <s v="90731"/>
    <s v="South"/>
    <x v="0"/>
  </r>
  <r>
    <x v="0"/>
    <x v="3"/>
    <s v="CARNEGIE MS"/>
    <s v="21820 Bonita St,  Carson,  CA 90745"/>
    <s v="90745"/>
    <s v="South"/>
    <x v="0"/>
  </r>
  <r>
    <x v="0"/>
    <x v="2"/>
    <s v="CAROLDALE LRNG COMM"/>
    <s v="22424 Caroldale Ave,  Carson,  CA 90745"/>
    <s v="90745"/>
    <s v="South"/>
    <x v="0"/>
  </r>
  <r>
    <x v="0"/>
    <x v="0"/>
    <s v="CARSON EL"/>
    <s v="161 E Carson St,  Carson,  CA 90745"/>
    <s v="90745"/>
    <s v="South"/>
    <x v="0"/>
  </r>
  <r>
    <x v="0"/>
    <x v="1"/>
    <s v="CARSON SH"/>
    <s v="22328 S Main St,  Carson,  CA 90745"/>
    <s v="90745"/>
    <s v="South"/>
    <x v="0"/>
  </r>
  <r>
    <x v="0"/>
    <x v="0"/>
    <s v="CATSKILL EL"/>
    <s v="23536 Catskill Ave,  Carson,  CA 90745"/>
    <s v="90745"/>
    <s v="South"/>
    <x v="0"/>
  </r>
  <r>
    <x v="0"/>
    <x v="0"/>
    <s v="CHAPMAN EL"/>
    <s v="1947 Marine Ave,  Gardena,  CA 90249"/>
    <s v="90249"/>
    <s v="South"/>
    <x v="0"/>
  </r>
  <r>
    <x v="0"/>
    <x v="0"/>
    <s v="COMPTON EL"/>
    <s v="1515 E 104th St,  Los Angeles,  CA 90002"/>
    <s v="90002"/>
    <s v="South"/>
    <x v="0"/>
  </r>
  <r>
    <x v="0"/>
    <x v="0"/>
    <s v="Crestwood ST ES STEAM Magnet"/>
    <s v="1946 W Crestwood St,  Rancho Palos Verdes,  CA 90275"/>
    <s v="90275"/>
    <s v="South"/>
    <x v="0"/>
  </r>
  <r>
    <x v="0"/>
    <x v="3"/>
    <s v="CURTISS MS"/>
    <s v="1254 E Helmick St,  Carson,  CA 90746"/>
    <s v="90746"/>
    <s v="South"/>
    <x v="0"/>
  </r>
  <r>
    <x v="0"/>
    <x v="3"/>
    <s v="DANA MS"/>
    <s v="1501 S Cabrillo Ave,  San Pedro,  CA 90731"/>
    <s v="90731"/>
    <s v="South"/>
    <x v="0"/>
  </r>
  <r>
    <x v="0"/>
    <x v="2"/>
    <s v="DE LA TORRE JR EL"/>
    <s v="500 N Island Ave,  Wilmington,  CA 90744"/>
    <s v="90744"/>
    <s v="South"/>
    <x v="0"/>
  </r>
  <r>
    <x v="0"/>
    <x v="0"/>
    <s v="DEL AMO EL"/>
    <s v="21228 Water St,  Carson,  CA 90745"/>
    <s v="90745"/>
    <s v="South"/>
    <x v="0"/>
  </r>
  <r>
    <x v="0"/>
    <x v="0"/>
    <s v="DENKER EL"/>
    <s v="1620 W 162nd St,  Gardena,  CA 90247"/>
    <s v="90247"/>
    <s v="South"/>
    <x v="0"/>
  </r>
  <r>
    <x v="0"/>
    <x v="3"/>
    <s v="DODSON MS"/>
    <s v="28014 Montereina Dr,  Rancho Palos Verdes,  CA 90275"/>
    <s v="90275"/>
    <s v="South"/>
    <x v="0"/>
  </r>
  <r>
    <x v="0"/>
    <x v="0"/>
    <s v="DOLORES EL"/>
    <s v="22526 Dolores St,  Carson,  CA 90745"/>
    <s v="90745"/>
    <s v="South"/>
    <x v="0"/>
  </r>
  <r>
    <x v="0"/>
    <x v="0"/>
    <s v="DOMINGUEZ EL"/>
    <s v="21250 Santa Fe Ave,  Carson,  CA 90810"/>
    <s v="90810"/>
    <s v="South"/>
    <x v="0"/>
  </r>
  <r>
    <x v="0"/>
    <x v="1"/>
    <s v="Dr. R.A. Vladovic Harbor Tchr Prep Acad"/>
    <s v="1111 Figueroa Place,  Wilmington,  CA 90744"/>
    <s v="90744"/>
    <s v="South"/>
    <x v="0"/>
  </r>
  <r>
    <x v="0"/>
    <x v="3"/>
    <s v="DREW MS"/>
    <s v="8511 Compton Ave,  Los Angeles,  CA 90001"/>
    <s v="90001"/>
    <s v="South"/>
    <x v="0"/>
  </r>
  <r>
    <x v="0"/>
    <x v="1"/>
    <s v="Dymally SH Technology Arts &amp; Design"/>
    <s v="8800 S San Pedro St,  Los Angeles,  CA 90003"/>
    <s v="90003"/>
    <s v="South"/>
    <x v="0"/>
  </r>
  <r>
    <x v="0"/>
    <x v="3"/>
    <s v="EDISON MS"/>
    <s v="6500 Hooper Ave,  Los Angeles,  CA 90001"/>
    <s v="90001"/>
    <s v="South"/>
    <x v="0"/>
  </r>
  <r>
    <x v="0"/>
    <x v="0"/>
    <s v="ESHELMAN EL"/>
    <s v="25902 Eshelman Ave,  Lomita,  CA 90717"/>
    <s v="90717"/>
    <s v="South"/>
    <x v="0"/>
  </r>
  <r>
    <x v="0"/>
    <x v="0"/>
    <s v="FIGUEROA EL"/>
    <s v="510 W 111th St,  Los Angeles,  CA 90044"/>
    <s v="90044"/>
    <s v="South"/>
    <x v="0"/>
  </r>
  <r>
    <x v="0"/>
    <x v="3"/>
    <s v="FLEMING MS"/>
    <s v="25425 Walnut St,  Lomita,  CA 90717"/>
    <s v="90717"/>
    <s v="South"/>
    <x v="0"/>
  </r>
  <r>
    <x v="0"/>
    <x v="0"/>
    <s v="FLOURNOY EL"/>
    <s v="1630 E 111th St,  Los Angeles,  CA 90059"/>
    <s v="90059"/>
    <s v="South"/>
    <x v="0"/>
  </r>
  <r>
    <x v="0"/>
    <x v="1"/>
    <s v="FREMONT SH"/>
    <s v="7676 S San Pedro St,  Los Angeles,  CA 90003"/>
    <s v="90003"/>
    <s v="South"/>
    <x v="0"/>
  </r>
  <r>
    <x v="0"/>
    <x v="0"/>
    <s v="FRIES EL"/>
    <s v="1301 Fries Ave,  Wilmington,  CA 90744"/>
    <s v="90744"/>
    <s v="South"/>
    <x v="0"/>
  </r>
  <r>
    <x v="0"/>
    <x v="0"/>
    <s v="GARDENA EL"/>
    <s v="647 W Gardena Blvd,  Gardena,  CA 90247"/>
    <s v="90247"/>
    <s v="South"/>
    <x v="0"/>
  </r>
  <r>
    <x v="0"/>
    <x v="1"/>
    <s v="GARDENA SH"/>
    <s v="1301 W 182nd St,  Gardena,  CA 90248"/>
    <s v="90248"/>
    <s v="South"/>
    <x v="0"/>
  </r>
  <r>
    <x v="0"/>
    <x v="0"/>
    <s v="Gil Garcetti Learning Academy"/>
    <s v="612 W 68th St,  Los Angeles,  CA 90044"/>
    <s v="90044"/>
    <s v="South"/>
    <x v="0"/>
  </r>
  <r>
    <x v="0"/>
    <x v="3"/>
    <s v="GOMPERS MS"/>
    <s v="234 E 112th St,  Los Angeles,  CA 90061"/>
    <s v="90061"/>
    <s v="South"/>
    <x v="0"/>
  </r>
  <r>
    <x v="0"/>
    <x v="0"/>
    <s v="GRAHAM EL"/>
    <s v="8407 S Fir Ave,  Los Angeles,  CA 90001"/>
    <s v="90001"/>
    <s v="South"/>
    <x v="1"/>
  </r>
  <r>
    <x v="0"/>
    <x v="0"/>
    <s v="GRAPE EL"/>
    <s v="1940 E 111th St,  Los Angeles,  CA 90059"/>
    <s v="90059"/>
    <s v="South"/>
    <x v="0"/>
  </r>
  <r>
    <x v="0"/>
    <x v="0"/>
    <s v="GRIFFITH JOYNER EL"/>
    <s v="1963 E 103rd St,  Los Angeles,  CA 90002"/>
    <s v="90002"/>
    <s v="South"/>
    <x v="1"/>
  </r>
  <r>
    <x v="0"/>
    <x v="0"/>
    <s v="GULF EL"/>
    <s v="828 W L St,  Wilmington,  CA 90744"/>
    <s v="90744"/>
    <s v="South"/>
    <x v="0"/>
  </r>
  <r>
    <x v="0"/>
    <x v="0"/>
    <s v="HALLDALE EL"/>
    <s v="21514 Halldale Ave,  Torrance,  CA 90501"/>
    <s v="90501"/>
    <s v="South"/>
    <x v="0"/>
  </r>
  <r>
    <x v="0"/>
    <x v="0"/>
    <s v="HARBOR CITY EL"/>
    <s v="1508 W 254th St,  Harbor City,  CA 90710"/>
    <s v="90710"/>
    <s v="South"/>
    <x v="0"/>
  </r>
  <r>
    <x v="0"/>
    <x v="0"/>
    <s v="HAWAIIAN EL"/>
    <s v="540 Hawaiian Ave,  Wilmington,  CA 90744"/>
    <s v="90744"/>
    <s v="South"/>
    <x v="0"/>
  </r>
  <r>
    <x v="0"/>
    <x v="1"/>
    <s v="JORDAN SH"/>
    <s v="2265 E 103rd St,  Los Angeles,  CA 90002"/>
    <s v="90002"/>
    <s v="South"/>
    <x v="2"/>
  </r>
  <r>
    <x v="0"/>
    <x v="1"/>
    <s v="KING-DREW MED MAG"/>
    <s v="1601 E 120th St,  Los Angeles,  CA 90059"/>
    <s v="90059"/>
    <s v="South"/>
    <x v="0"/>
  </r>
  <r>
    <x v="0"/>
    <x v="0"/>
    <s v="KNOX EL"/>
    <s v="8919 S Main St,  Los Angeles,  CA 90003"/>
    <s v="90003"/>
    <s v="South"/>
    <x v="0"/>
  </r>
  <r>
    <x v="0"/>
    <x v="0"/>
    <s v="LEAPWOOD EL"/>
    <s v="19302 Leapwood Ave,  Carson,  CA 90746"/>
    <s v="90746"/>
    <s v="South"/>
    <x v="0"/>
  </r>
  <r>
    <x v="0"/>
    <x v="0"/>
    <s v="LELAND EL"/>
    <s v="2120 S Leland St,  San Pedro,  CA 90731"/>
    <s v="90731"/>
    <s v="South"/>
    <x v="0"/>
  </r>
  <r>
    <x v="0"/>
    <x v="0"/>
    <s v="LOMITA MATH/SCI MAG"/>
    <s v="2211 247th St,  Lomita,  CA 90717"/>
    <s v="90717"/>
    <s v="South"/>
    <x v="0"/>
  </r>
  <r>
    <x v="0"/>
    <x v="0"/>
    <s v="MANCHESTER EL"/>
    <s v="661 W 87th St,  Los Angeles,  CA 90044"/>
    <s v="90044"/>
    <s v="South"/>
    <x v="0"/>
  </r>
  <r>
    <x v="0"/>
    <x v="3"/>
    <s v="MARKHAM MS"/>
    <s v="1650 E 104th St,  Los Angeles,  CA 90002"/>
    <s v="90002"/>
    <s v="South"/>
    <x v="0"/>
  </r>
  <r>
    <x v="0"/>
    <x v="0"/>
    <s v="MEYLER EL"/>
    <s v="1123 W 223rd St,  Torrance,  CA 90502"/>
    <s v="90502"/>
    <s v="South"/>
    <x v="0"/>
  </r>
  <r>
    <x v="0"/>
    <x v="0"/>
    <s v="MILLER EL"/>
    <s v="830 W 77th St,  Los Angeles,  CA 90044"/>
    <s v="90044"/>
    <s v="South"/>
    <x v="0"/>
  </r>
  <r>
    <x v="0"/>
    <x v="1"/>
    <s v="NARBONNE SH"/>
    <s v="24300 S Western Ave,  Harbor City,  CA 90710"/>
    <s v="90710"/>
    <s v="South"/>
    <x v="0"/>
  </r>
  <r>
    <x v="0"/>
    <x v="0"/>
    <s v="NORMONT EL"/>
    <s v="1001 W 253rd St,  Harbor City,  CA 90710"/>
    <s v="90710"/>
    <s v="South"/>
    <x v="0"/>
  </r>
  <r>
    <x v="0"/>
    <x v="0"/>
    <s v="PARK WESTERN EL"/>
    <s v="1214 Park Western Pl,  San Pedro,  CA 90732"/>
    <s v="90732"/>
    <s v="South"/>
    <x v="0"/>
  </r>
  <r>
    <x v="0"/>
    <x v="3"/>
    <s v="PEARY MS"/>
    <s v="1415 W Gardena Blvd,  Gardena,  CA 90247"/>
    <s v="90247"/>
    <s v="South"/>
    <x v="0"/>
  </r>
  <r>
    <x v="0"/>
    <x v="0"/>
    <s v="PRESIDENT EL"/>
    <s v="1465 W 243rd St,  Harbor City,  CA 90710"/>
    <s v="90710"/>
    <s v="South"/>
    <x v="0"/>
  </r>
  <r>
    <x v="0"/>
    <x v="0"/>
    <s v="PT FERMIN MAR SCI MG"/>
    <s v="3333 Kerckhoff Ave,  San Pedro,  CA 90731"/>
    <s v="90731"/>
    <s v="South"/>
    <x v="0"/>
  </r>
  <r>
    <x v="0"/>
    <x v="0"/>
    <s v="PURCHE EL"/>
    <s v="13210 Purche Ave,  Gardena,  CA 90249"/>
    <s v="90249"/>
    <s v="South"/>
    <x v="0"/>
  </r>
  <r>
    <x v="0"/>
    <x v="4"/>
    <s v="RANCHO DOMINGZ PREP"/>
    <s v="4110 Santa Fe Ave,  Long Beach,  CA 90810"/>
    <s v="90810"/>
    <s v="South"/>
    <x v="0"/>
  </r>
  <r>
    <x v="0"/>
    <x v="0"/>
    <s v="RITTER EL"/>
    <s v="11108 Watts Ave,  Los Angeles,  CA 90059"/>
    <s v="90059"/>
    <s v="South"/>
    <x v="0"/>
  </r>
  <r>
    <x v="0"/>
    <x v="1"/>
    <s v="RIVERA LC COM &amp; TECH"/>
    <s v="6100 S Central Ave,  Los Angeles,  CA 90001"/>
    <s v="90001"/>
    <s v="South"/>
    <x v="2"/>
  </r>
  <r>
    <x v="0"/>
    <x v="0"/>
    <s v="RUSSELL EL"/>
    <s v="1263 E Firestone Blvd,  Los Angeles,  CA 90001"/>
    <s v="90001"/>
    <s v="South"/>
    <x v="1"/>
  </r>
  <r>
    <x v="0"/>
    <x v="0"/>
    <s v="S SHORES PER ARTS MG"/>
    <s v="2060 W 35th St,  San Pedro,  CA 90732"/>
    <s v="90732"/>
    <s v="South"/>
    <x v="0"/>
  </r>
  <r>
    <x v="0"/>
    <x v="1"/>
    <s v="SAN PEDRO SH"/>
    <s v="1001 W 15th St,  San Pedro,  CA 90731"/>
    <s v="90731"/>
    <s v="South"/>
    <x v="0"/>
  </r>
  <r>
    <x v="0"/>
    <x v="0"/>
    <s v="TAPER EL"/>
    <s v="1824 Taper Ave,  San Pedro,  CA 90731"/>
    <s v="90731"/>
    <s v="South"/>
    <x v="0"/>
  </r>
  <r>
    <x v="0"/>
    <x v="0"/>
    <s v="TOWNE EL"/>
    <s v="18924 Towne Ave,  Carson,  CA 90746"/>
    <s v="90746"/>
    <s v="South"/>
    <x v="0"/>
  </r>
  <r>
    <x v="0"/>
    <x v="1"/>
    <s v="University Pathways Medical Mag Academy"/>
    <s v="11227 S. San Pedro Street,  Los Angeles,  CA 90061"/>
    <s v="90061"/>
    <s v="South"/>
    <x v="0"/>
  </r>
  <r>
    <x v="0"/>
    <x v="1"/>
    <s v="University Pathways Public Svc Academy"/>
    <s v="1415 Firestone Blvd,  Los Angeles,  CA 90001"/>
    <s v="90001"/>
    <s v="South"/>
    <x v="0"/>
  </r>
  <r>
    <x v="0"/>
    <x v="0"/>
    <s v="VAN DEENE EL"/>
    <s v="826 W Javelin St,  Torrance,  CA 90502"/>
    <s v="90502"/>
    <s v="South"/>
    <x v="0"/>
  </r>
  <r>
    <x v="0"/>
    <x v="0"/>
    <s v="WASHINGTON PC"/>
    <s v="860 W 112th St,  Los Angeles,  CA 90044"/>
    <s v="90044"/>
    <s v="South"/>
    <x v="0"/>
  </r>
  <r>
    <x v="0"/>
    <x v="0"/>
    <s v="WEIGAND EL"/>
    <s v="10401 Weigand Ave,  Los Angeles,  CA 90002"/>
    <s v="90002"/>
    <s v="South"/>
    <x v="1"/>
  </r>
  <r>
    <x v="0"/>
    <x v="3"/>
    <s v="WHITE MS"/>
    <s v="22102 S Figueroa St,  Carson,  CA 90745"/>
    <s v="90745"/>
    <s v="South"/>
    <x v="0"/>
  </r>
  <r>
    <x v="0"/>
    <x v="0"/>
    <s v="WHITE POINT EL"/>
    <s v="1410 Silvius Ave,  San Pedro,  CA 90731"/>
    <s v="90731"/>
    <s v="South"/>
    <x v="0"/>
  </r>
  <r>
    <x v="0"/>
    <x v="3"/>
    <s v="Wilmington MS STEAM Magnet"/>
    <s v="1700 Gulf Ave,  Wilmington,  CA 90744"/>
    <s v="90744"/>
    <s v="South"/>
    <x v="0"/>
  </r>
  <r>
    <x v="0"/>
    <x v="0"/>
    <s v="WILMINGTON PARK EL"/>
    <s v="1140 Mahar Ave,  Wilmington,  CA 90744"/>
    <s v="90744"/>
    <s v="South"/>
    <x v="0"/>
  </r>
  <r>
    <x v="0"/>
    <x v="0"/>
    <s v="WISDOM EL"/>
    <s v="1125 E 74th St,  Los Angeles,  CA 90001"/>
    <s v="90001"/>
    <s v="South"/>
    <x v="1"/>
  </r>
  <r>
    <x v="1"/>
    <x v="0"/>
    <s v="3RD ST EL"/>
    <s v="201 S June St,  Los Angeles,  CA 90004"/>
    <s v="90004"/>
    <s v="West"/>
    <x v="3"/>
  </r>
  <r>
    <x v="1"/>
    <x v="0"/>
    <s v="66TH ST EL"/>
    <s v="6600 S San Pedro St,  Los Angeles,  CA 90003"/>
    <s v="90003"/>
    <s v="South"/>
    <x v="4"/>
  </r>
  <r>
    <x v="1"/>
    <x v="0"/>
    <s v="75TH ST EL"/>
    <s v="142 W 75th St,  Los Angeles,  CA 90003"/>
    <s v="90003"/>
    <s v="South"/>
    <x v="4"/>
  </r>
  <r>
    <x v="1"/>
    <x v="5"/>
    <s v="ADDAMS HS"/>
    <s v="16341 Donmetz St,  Granada Hills,  CA 91344"/>
    <s v="91344"/>
    <s v="Northwest"/>
    <x v="4"/>
  </r>
  <r>
    <x v="1"/>
    <x v="0"/>
    <s v="ALDAMA EL"/>
    <s v="632 North Avenue 50,  Los Angeles,  CA 90042"/>
    <s v="90042"/>
    <s v="Central"/>
    <x v="3"/>
  </r>
  <r>
    <x v="1"/>
    <x v="0"/>
    <s v="ALTA LOMA EL"/>
    <s v="1745 Vineyard Ave,  Los Angeles,  CA 90019"/>
    <s v="90019"/>
    <s v="West"/>
    <x v="4"/>
  </r>
  <r>
    <x v="1"/>
    <x v="5"/>
    <s v="ANGEL'S GATE HS"/>
    <s v="3607 S Gaffey St,  San Pedro,  CA 90731"/>
    <s v="90731"/>
    <s v="South"/>
    <x v="4"/>
  </r>
  <r>
    <x v="1"/>
    <x v="0"/>
    <s v="ANNANDALE EL"/>
    <s v="6125 Poppy Peak Dr,  Los Angeles,  CA 90042"/>
    <s v="90042"/>
    <s v="Central"/>
    <x v="4"/>
  </r>
  <r>
    <x v="1"/>
    <x v="0"/>
    <s v="ARLINGTON HTS EL"/>
    <s v="1717 7th Ave.,  Los Angeles,  CA 90019"/>
    <s v="90019"/>
    <s v="West"/>
    <x v="4"/>
  </r>
  <r>
    <x v="1"/>
    <x v="3"/>
    <s v="BANCROFT MS"/>
    <s v="929 N Las Palmas Ave,  Los Angeles,  CA 90038"/>
    <s v="90038"/>
    <s v="West"/>
    <x v="4"/>
  </r>
  <r>
    <x v="1"/>
    <x v="6"/>
    <s v="Banneker Center &amp; Transition Center"/>
    <s v="14024 S San Pedro St,  Los Angeles,  CA 90061"/>
    <s v="90061"/>
    <s v="South"/>
    <x v="4"/>
  </r>
  <r>
    <x v="1"/>
    <x v="1"/>
    <s v="BELMONT SH"/>
    <s v="1575 W 2nd St,  Los Angeles,  CA 90026"/>
    <s v="90026"/>
    <s v="Central"/>
    <x v="3"/>
  </r>
  <r>
    <x v="1"/>
    <x v="1"/>
    <s v="BERNSTEIN SH"/>
    <s v="1309 N Wilton Place,  Hollywood,  CA 90028"/>
    <s v="90028"/>
    <s v="West"/>
    <x v="4"/>
  </r>
  <r>
    <x v="1"/>
    <x v="3"/>
    <s v="BETHUNE MS"/>
    <s v="155 W 69th St,  Los Angeles,  CA 90003"/>
    <s v="90003"/>
    <s v="South"/>
    <x v="4"/>
  </r>
  <r>
    <x v="1"/>
    <x v="0"/>
    <s v="BRIGHT EL"/>
    <s v="1771 W 36th St,  Los Angeles,  CA 90018"/>
    <s v="90018"/>
    <s v="West"/>
    <x v="4"/>
  </r>
  <r>
    <x v="1"/>
    <x v="7"/>
    <s v="BROOKLYN AVE EL"/>
    <s v="4620 Cesar E Chavez Ave,  Los Angeles,  CA 90022"/>
    <s v="90022"/>
    <s v="East"/>
    <x v="4"/>
  </r>
  <r>
    <x v="1"/>
    <x v="0"/>
    <s v="BUCHANAN EL"/>
    <s v="5024 Buchanan St,  Los Angeles,  CA 90042"/>
    <s v="90042"/>
    <s v="Central"/>
    <x v="3"/>
  </r>
  <r>
    <x v="1"/>
    <x v="3"/>
    <s v="Burbank MS Arts/Tech/Comm Magnet"/>
    <s v="6460 N Figueroa St,  Los Angeles,  CA 90042"/>
    <s v="90042"/>
    <s v="Central"/>
    <x v="4"/>
  </r>
  <r>
    <x v="1"/>
    <x v="3"/>
    <s v="BURROUGHS MS"/>
    <s v="600 S Mc Cadden Pl,  Los Angeles,  CA 90005"/>
    <s v="90005"/>
    <s v="West"/>
    <x v="4"/>
  </r>
  <r>
    <x v="1"/>
    <x v="0"/>
    <s v="BUSHNELL WAY EL"/>
    <s v="5507 Bushnell Way,  Los Angeles,  CA 90042"/>
    <s v="90042"/>
    <s v="Central"/>
    <x v="3"/>
  </r>
  <r>
    <x v="1"/>
    <x v="0"/>
    <s v="CARSON-GORE ACADEMY"/>
    <s v="3200 W. Washington Blvd,  Los Angeles,  CA 90018"/>
    <s v="90018"/>
    <s v="West"/>
    <x v="4"/>
  </r>
  <r>
    <x v="1"/>
    <x v="8"/>
    <s v="CDS ALONZO"/>
    <s v="5755 Fountain Avenue,  Los Angeles,  CA 90028"/>
    <s v="90028"/>
    <s v="West"/>
    <x v="4"/>
  </r>
  <r>
    <x v="1"/>
    <x v="8"/>
    <s v="CDS JOHNSON"/>
    <s v="10601 S Grandee Ave,  Los Angeles,  CA 90002"/>
    <s v="90002"/>
    <s v="South"/>
    <x v="4"/>
  </r>
  <r>
    <x v="1"/>
    <x v="8"/>
    <s v="CDS JOHNSTON"/>
    <s v="2210 Taper Ave,  San Pedro,  CA 90731"/>
    <s v="90731"/>
    <s v="South"/>
    <x v="4"/>
  </r>
  <r>
    <x v="1"/>
    <x v="8"/>
    <s v="CDS LONDON"/>
    <s v="12924-A Oxnard St,  Valley Glen,  CA 91401"/>
    <s v="91401"/>
    <s v="Northeast"/>
    <x v="4"/>
  </r>
  <r>
    <x v="1"/>
    <x v="0"/>
    <s v="CHEREMOYA EL"/>
    <s v="6017 Franklin Ave,  Los Angeles,  CA 90028"/>
    <s v="90028"/>
    <s v="West"/>
    <x v="3"/>
  </r>
  <r>
    <x v="1"/>
    <x v="9"/>
    <s v="CITY OF ANGELS"/>
    <s v="221 S Eastman Ave,  Los Angeles,  CA 90063"/>
    <s v="90063"/>
    <s v="East"/>
    <x v="4"/>
  </r>
  <r>
    <x v="1"/>
    <x v="1"/>
    <s v="CONTRERAS BUS TOUR"/>
    <s v="322 S Lucas Ave,  Los Angeles,  CA 90017"/>
    <s v="90017"/>
    <s v="Central"/>
    <x v="4"/>
  </r>
  <r>
    <x v="1"/>
    <x v="6"/>
    <s v="CTC - West"/>
    <s v="7850 Melrose Ave,  Los Angeles,  CA 90046"/>
    <s v="90046"/>
    <s v="West"/>
    <x v="4"/>
  </r>
  <r>
    <x v="1"/>
    <x v="0"/>
    <s v="DAHLIA HEIGHTS EL"/>
    <s v="5063 Floristan Ave,  Los Angeles,  CA 90041"/>
    <s v="90041"/>
    <s v="Central"/>
    <x v="3"/>
  </r>
  <r>
    <x v="1"/>
    <x v="0"/>
    <s v="DELEVAN DRIVE EL"/>
    <s v="4168 W Ave 42,  Los Angeles,  CA 90065"/>
    <s v="90065"/>
    <s v="Central"/>
    <x v="3"/>
  </r>
  <r>
    <x v="1"/>
    <x v="1"/>
    <s v="DOWNTWN BUSINESS MAG"/>
    <s v="1200 W Colton St.,  Los Angeles,  CA 90026"/>
    <s v="90026"/>
    <s v="Central"/>
    <x v="4"/>
  </r>
  <r>
    <x v="1"/>
    <x v="0"/>
    <s v="EAGLE ROCK EL"/>
    <s v="2057 Fair Park Ave,  Los Angeles,  CA 90041"/>
    <s v="90041"/>
    <s v="Central"/>
    <x v="3"/>
  </r>
  <r>
    <x v="1"/>
    <x v="5"/>
    <s v="EARHART HS"/>
    <s v="5355 Colfax Ave,  N Hollywood,  CA 91601"/>
    <s v="91601"/>
    <s v="Northeast"/>
    <x v="4"/>
  </r>
  <r>
    <x v="1"/>
    <x v="10"/>
    <s v="East LA Occupational Center"/>
    <s v="2100 Marengo St,  Los Angeles,  CA 90033"/>
    <s v="90033"/>
    <s v="DACE"/>
    <x v="4"/>
  </r>
  <r>
    <x v="1"/>
    <x v="4"/>
    <s v="ELIZABETH LC"/>
    <s v="4811 Elizabeth St,  Cudahy,  CA 90201"/>
    <s v="90201"/>
    <s v="East"/>
    <x v="4"/>
  </r>
  <r>
    <x v="1"/>
    <x v="11"/>
    <s v="Evans CAS"/>
    <s v="717 N Figueroa St,  Los Angeles,  CA 90012"/>
    <s v="90012"/>
    <s v="DACE"/>
    <x v="4"/>
  </r>
  <r>
    <x v="1"/>
    <x v="5"/>
    <s v="EVERGREEN HS"/>
    <s v="13101 Dronfield Ave,  Sylmar,  CA 91342"/>
    <s v="91342"/>
    <s v="Northeast"/>
    <x v="4"/>
  </r>
  <r>
    <x v="1"/>
    <x v="10"/>
    <s v="Friedman Occupational Center"/>
    <s v="1646 S Olive St,  Los Angeles,  CA 90015"/>
    <s v="90015"/>
    <s v="DACE"/>
    <x v="4"/>
  </r>
  <r>
    <x v="1"/>
    <x v="3"/>
    <s v="GAGE MS"/>
    <s v="2880 E Gage Ave,  Huntington Park,  CA 90255"/>
    <s v="90255"/>
    <s v="East"/>
    <x v="4"/>
  </r>
  <r>
    <x v="1"/>
    <x v="1"/>
    <s v="GARFIELD SH"/>
    <s v="5101 E. 6th St.,  Los Angeles,  CA 90022"/>
    <s v="90022"/>
    <s v="East"/>
    <x v="4"/>
  </r>
  <r>
    <x v="1"/>
    <x v="0"/>
    <s v="Garvanza ES Tech/Leadership Magnet"/>
    <s v="317 N Ave 62,  Los Angeles,  CA 90042"/>
    <s v="90042"/>
    <s v="Central"/>
    <x v="3"/>
  </r>
  <r>
    <x v="1"/>
    <x v="0"/>
    <s v="GRANT EL"/>
    <s v="1530 N Wilton Pl,  Los Angeles,  CA 90028"/>
    <s v="90028"/>
    <s v="West"/>
    <x v="3"/>
  </r>
  <r>
    <x v="1"/>
    <x v="0"/>
    <s v="Hamasaki Medical/Science Magnet School"/>
    <s v="4865 E First St,  Los Angeles,  CA 90022"/>
    <s v="90022"/>
    <s v="East"/>
    <x v="4"/>
  </r>
  <r>
    <x v="1"/>
    <x v="10"/>
    <s v="Harbor Occupational Center"/>
    <s v="740 N Pacific Ave,  San Pedro,  CA 90731"/>
    <s v="90731"/>
    <s v="DACE"/>
    <x v="4"/>
  </r>
  <r>
    <x v="1"/>
    <x v="3"/>
    <s v="HARTE PREP MS"/>
    <s v="9301 S Hoover St,  Los Angeles,  CA 90044"/>
    <s v="90044"/>
    <s v="West"/>
    <x v="4"/>
  </r>
  <r>
    <x v="1"/>
    <x v="0"/>
    <s v="HARVARD EL"/>
    <s v="330 North Harvard Boulevard,  Los Angeles,  CA 90004"/>
    <s v="90004"/>
    <s v="West"/>
    <x v="3"/>
  </r>
  <r>
    <x v="1"/>
    <x v="1"/>
    <s v="HOLLYWOOD SH"/>
    <s v="1521 N Highland Ave,  Los Angeles,  CA 90028"/>
    <s v="90028"/>
    <s v="West"/>
    <x v="4"/>
  </r>
  <r>
    <x v="1"/>
    <x v="5"/>
    <s v="HOPE HS"/>
    <s v="7840 Towne Ave,  Los Angeles,  CA 90003"/>
    <s v="90003"/>
    <s v="South"/>
    <x v="4"/>
  </r>
  <r>
    <x v="1"/>
    <x v="5"/>
    <s v="INDEPENDENCE HS"/>
    <s v="6501 Balboa Blvd,  Lake Balboa,  CA 91406"/>
    <s v="91406"/>
    <s v="Northwest"/>
    <x v="4"/>
  </r>
  <r>
    <x v="1"/>
    <x v="3"/>
    <s v="IRVING MME MAG"/>
    <s v="3010 Estara Ave,  Los Angeles,  CA 90065"/>
    <s v="90065"/>
    <s v="Central"/>
    <x v="4"/>
  </r>
  <r>
    <x v="1"/>
    <x v="5"/>
    <s v="KAHLO HS"/>
    <s v="1924 S Los Angeles St,  Los Angeles,  CA 90011"/>
    <s v="90011"/>
    <s v="Central"/>
    <x v="4"/>
  </r>
  <r>
    <x v="1"/>
    <x v="0"/>
    <s v="KINGSLEY EL"/>
    <s v="5200 W Virginia Ave,  Los Angeles,  CA 90029"/>
    <s v="90029"/>
    <s v="West"/>
    <x v="3"/>
  </r>
  <r>
    <x v="1"/>
    <x v="3"/>
    <s v="LE CONTE MS"/>
    <s v="1316 N Bronson Ave,  Hollywood,  CA 90028"/>
    <s v="90028"/>
    <s v="West"/>
    <x v="4"/>
  </r>
  <r>
    <x v="1"/>
    <x v="6"/>
    <s v="Leichman Career Preparatory &amp; Transit Ct"/>
    <s v="19034 Gault St,  Reseda,  CA 91335"/>
    <s v="91335"/>
    <s v="Northwest"/>
    <x v="4"/>
  </r>
  <r>
    <x v="1"/>
    <x v="5"/>
    <s v="LEWIS HS"/>
    <s v="12508 Wicks St,  Sun Valley,  CA 91352"/>
    <s v="91352"/>
    <s v="Northeast"/>
    <x v="4"/>
  </r>
  <r>
    <x v="1"/>
    <x v="6"/>
    <s v="LOKRANTZ SP ED CTR"/>
    <s v="19451 Wyandotte St,  Reseda,  CA 91335"/>
    <s v="91335"/>
    <s v="Northwest"/>
    <x v="4"/>
  </r>
  <r>
    <x v="1"/>
    <x v="5"/>
    <s v="LONDON HS"/>
    <s v="12924 Oxnard St,  Van Nuys,  CA 91401"/>
    <s v="91401"/>
    <s v="Northeast"/>
    <x v="4"/>
  </r>
  <r>
    <x v="1"/>
    <x v="11"/>
    <s v="Los Angeles CAS"/>
    <s v="4650 W Olympic Blvd,  Los Angeles,  CA 90019"/>
    <s v="90019"/>
    <s v="DACE"/>
    <x v="4"/>
  </r>
  <r>
    <x v="1"/>
    <x v="6"/>
    <s v="Lowman Sp Ed &amp; Career Transition Center"/>
    <s v="12827 Saticoy St,  N Hollywood,  CA 91605"/>
    <s v="91605"/>
    <s v="Northeast"/>
    <x v="4"/>
  </r>
  <r>
    <x v="1"/>
    <x v="0"/>
    <s v="MALABAR EL"/>
    <s v="3200 E Malabar St,  Los Angeles,  CA 90063"/>
    <s v="90063"/>
    <s v="East"/>
    <x v="4"/>
  </r>
  <r>
    <x v="1"/>
    <x v="6"/>
    <s v="MARLTON"/>
    <s v="4000 Santo Tomas Dr,  Los Angeles,  CA 90008"/>
    <s v="90008"/>
    <s v="West"/>
    <x v="4"/>
  </r>
  <r>
    <x v="1"/>
    <x v="12"/>
    <s v="MC ALISTER HS CYESIS"/>
    <s v="611 S Corondolet St,  Los Angeles,  CA 90057"/>
    <s v="90057"/>
    <s v="Central"/>
    <x v="4"/>
  </r>
  <r>
    <x v="1"/>
    <x v="0"/>
    <s v="MC KINLEY EL"/>
    <s v="7812 Mc Kinley Ave,  Los Angeles,  CA 90001"/>
    <s v="90001"/>
    <s v="South"/>
    <x v="4"/>
  </r>
  <r>
    <x v="1"/>
    <x v="6"/>
    <s v="MCBRIDE SP ED CTR"/>
    <s v="3960 Centinela Ave,  Los Angeles,  CA 90066"/>
    <s v="90066"/>
    <s v="West"/>
    <x v="4"/>
  </r>
  <r>
    <x v="1"/>
    <x v="5"/>
    <s v="METROPOLITAN HS"/>
    <s v="727 S Wilson St,  Los Angeles,  CA 90021"/>
    <s v="90021"/>
    <s v="East"/>
    <x v="4"/>
  </r>
  <r>
    <x v="1"/>
    <x v="6"/>
    <s v="MILLER CTC"/>
    <s v="8218 Vanalden Ave,  Reseda,  CA 91335"/>
    <s v="91335"/>
    <s v="Northwest"/>
    <x v="4"/>
  </r>
  <r>
    <x v="1"/>
    <x v="0"/>
    <s v="MIRAMONTE EL"/>
    <s v="1400 E 68th St,  Los Angeles,  CA 90001"/>
    <s v="90001"/>
    <s v="South"/>
    <x v="4"/>
  </r>
  <r>
    <x v="1"/>
    <x v="0"/>
    <s v="MONTE VISTA EL"/>
    <s v="5423 Monte Vista St,  Los Angeles,  CA 90042"/>
    <s v="90042"/>
    <s v="Central"/>
    <x v="3"/>
  </r>
  <r>
    <x v="1"/>
    <x v="5"/>
    <s v="MONTEREY HS"/>
    <s v="466 S Fraser Ave,  Los Angeles,  CA 90022"/>
    <s v="90022"/>
    <s v="East"/>
    <x v="4"/>
  </r>
  <r>
    <x v="1"/>
    <x v="0"/>
    <s v="MOORE M/S/T ACAD"/>
    <s v="1321 E 61st St,  Los Angeles,  CA 90001"/>
    <s v="90001"/>
    <s v="South"/>
    <x v="4"/>
  </r>
  <r>
    <x v="1"/>
    <x v="5"/>
    <s v="MT LUKENS HS"/>
    <s v="7705 Summitrose St,  Tujunga,  CA 91042"/>
    <s v="91042"/>
    <s v="Northeast"/>
    <x v="4"/>
  </r>
  <r>
    <x v="1"/>
    <x v="0"/>
    <s v="MULTNOMAH EL"/>
    <s v="2101 N Indiana Ave,  Los Angeles,  CA 90032"/>
    <s v="90032"/>
    <s v="East"/>
    <x v="4"/>
  </r>
  <r>
    <x v="1"/>
    <x v="10"/>
    <s v="N Valley Occupational Ctr"/>
    <s v="11450 Sharp Ave,  Mission Hills,  CA 91345"/>
    <s v="91345"/>
    <s v="DACE"/>
    <x v="4"/>
  </r>
  <r>
    <x v="1"/>
    <x v="5"/>
    <s v="OWENSMOUTH HS"/>
    <s v="6921 Jordan Ave,  Canoga Park,  CA 91303"/>
    <s v="91303"/>
    <s v="Northwest"/>
    <x v="4"/>
  </r>
  <r>
    <x v="1"/>
    <x v="13"/>
    <s v="PACIFIC BLVD SCHOOL"/>
    <s v="2660 E 57th St,  Huntington Prk,  CA 90255"/>
    <s v="90255"/>
    <s v="East"/>
    <x v="4"/>
  </r>
  <r>
    <x v="1"/>
    <x v="0"/>
    <s v="PARMELEE EL"/>
    <s v="1338 E 76th Pl,  Los Angeles,  CA 90001"/>
    <s v="90001"/>
    <s v="South"/>
    <x v="4"/>
  </r>
  <r>
    <x v="1"/>
    <x v="6"/>
    <s v="PEREZ SP ED CTR"/>
    <s v="4540 Michigan Ave,  Los Angeles,  CA 90022"/>
    <s v="90022"/>
    <s v="East"/>
    <x v="4"/>
  </r>
  <r>
    <x v="1"/>
    <x v="0"/>
    <s v="QUEEN ANNE EL"/>
    <s v="1212 Queen Anne Pl,  Los Angeles,  CA 90019"/>
    <s v="90019"/>
    <s v="West"/>
    <x v="3"/>
  </r>
  <r>
    <x v="1"/>
    <x v="0"/>
    <s v="RAMONA EL"/>
    <s v="1133 N Mariposa Ave,  Los Angeles,  CA 90029"/>
    <s v="90029"/>
    <s v="West"/>
    <x v="3"/>
  </r>
  <r>
    <x v="1"/>
    <x v="8"/>
    <s v="RAMONA HS"/>
    <s v="231 S Alma Ave,  Los Angeles,  CA 90063"/>
    <s v="90063"/>
    <s v="East"/>
    <x v="4"/>
  </r>
  <r>
    <x v="1"/>
    <x v="11"/>
    <s v="Richard N Slawson SE Occ Ctr"/>
    <s v="5500 Rickenbacker Rd, Bell,  CA 90201"/>
    <n v="90201"/>
    <s v="DACE"/>
    <x v="4"/>
  </r>
  <r>
    <x v="1"/>
    <x v="12"/>
    <s v="RILEY HS CYESIS"/>
    <s v="1524 E 103rd St,  Los Angeles,  CA 90002"/>
    <s v="90002"/>
    <s v="South"/>
    <x v="4"/>
  </r>
  <r>
    <x v="1"/>
    <x v="0"/>
    <s v="RIORDAN PC"/>
    <s v="5531 Monte Vista St,  Los Angeles,  CA 90042"/>
    <s v="90042"/>
    <s v="Central"/>
    <x v="3"/>
  </r>
  <r>
    <x v="1"/>
    <x v="0"/>
    <s v="ROCKDALE VAPA MAG"/>
    <s v="1303 Yosemite Dr,  Los Angeles,  CA 90041"/>
    <s v="90041"/>
    <s v="Central"/>
    <x v="4"/>
  </r>
  <r>
    <x v="1"/>
    <x v="5"/>
    <s v="Rodia HS"/>
    <s v="2701 Sequoia Drive,  South Gate,  CA 90280"/>
    <s v="90280"/>
    <s v="East"/>
    <x v="4"/>
  </r>
  <r>
    <x v="1"/>
    <x v="1"/>
    <s v="ROYBAL LC"/>
    <s v="1200 W Colton Street,  Los Angeles,  CA 90026"/>
    <s v="90026"/>
    <s v="Central"/>
    <x v="4"/>
  </r>
  <r>
    <x v="1"/>
    <x v="5"/>
    <s v="SAN ANTONIO HS"/>
    <s v="2911 Belgrade Avenue,  Huntington Park,  CA 90255"/>
    <s v="90255"/>
    <s v="East"/>
    <x v="4"/>
  </r>
  <r>
    <x v="1"/>
    <x v="0"/>
    <s v="San Pascual Avenue Elementary STEAM Magn"/>
    <s v="815 San Pascual Ave,  Los Angeles,  CA 90042"/>
    <s v="90042"/>
    <s v="Central"/>
    <x v="4"/>
  </r>
  <r>
    <x v="1"/>
    <x v="0"/>
    <s v="SATURN EL"/>
    <s v="5360 Saturn St,  Los Angeles,  CA 90019"/>
    <s v="90019"/>
    <s v="West"/>
    <x v="3"/>
  </r>
  <r>
    <x v="1"/>
    <x v="6"/>
    <s v="Sophia T Salvin Spec Ed Center"/>
    <s v="1925 Budlong Ave,  Los Angeles,  CA 90007"/>
    <s v="90007"/>
    <s v="Central"/>
    <x v="4"/>
  </r>
  <r>
    <x v="1"/>
    <x v="0"/>
    <s v="SOUTH PARK EL"/>
    <s v="8510 Towne Ave,  Los Angeles,  CA 90003"/>
    <s v="90003"/>
    <s v="South"/>
    <x v="4"/>
  </r>
  <r>
    <x v="1"/>
    <x v="5"/>
    <s v="STONEY POINT HS"/>
    <s v="10010 De Soto Ave,  Chatsworth,  CA 91311"/>
    <s v="91311"/>
    <s v="Northwest"/>
    <x v="4"/>
  </r>
  <r>
    <x v="1"/>
    <x v="5"/>
    <s v="THOREAU HS"/>
    <s v="5429 Quakertown Ave,  Woodland Hills,  CA 91364"/>
    <s v="91364"/>
    <s v="Northwest"/>
    <x v="4"/>
  </r>
  <r>
    <x v="1"/>
    <x v="0"/>
    <s v="TOLAND WAY EL"/>
    <s v="4545 Toland Way,  Los Angeles,  CA 90041"/>
    <s v="90041"/>
    <s v="Central"/>
    <x v="3"/>
  </r>
  <r>
    <x v="1"/>
    <x v="7"/>
    <s v="UTAH EL"/>
    <s v="255 Gabriel Garcia Marquez St,  Los Angeles,  CA 90033"/>
    <s v="90033"/>
    <s v="East"/>
    <x v="4"/>
  </r>
  <r>
    <x v="1"/>
    <x v="0"/>
    <s v="VAN NESS EL"/>
    <s v="501 N Van Ness Ave,  Los Angeles,  CA 90004"/>
    <s v="90004"/>
    <s v="West"/>
    <x v="3"/>
  </r>
  <r>
    <x v="1"/>
    <x v="11"/>
    <s v="Venice CAS"/>
    <s v="13000 W Venice Blvd,  Los Angeles,  CA 90066"/>
    <s v="90066"/>
    <s v="DACE"/>
    <x v="4"/>
  </r>
  <r>
    <x v="1"/>
    <x v="0"/>
    <s v="VINE EL"/>
    <s v="955 N Vine St,  Los Angeles,  CA 90038"/>
    <s v="90038"/>
    <s v="West"/>
    <x v="3"/>
  </r>
  <r>
    <x v="1"/>
    <x v="3"/>
    <s v="WALNUT PARK MS SJ/SL"/>
    <s v="7500 Marbrisa Ave,  Walnut Park,  CA 90255"/>
    <s v="90255"/>
    <s v="East"/>
    <x v="4"/>
  </r>
  <r>
    <x v="1"/>
    <x v="14"/>
    <s v="Waters Emp Prep Cntr"/>
    <s v="10925 S Central,  Los Angeles,  CA 90059"/>
    <s v="90059"/>
    <s v="DACE"/>
    <x v="4"/>
  </r>
  <r>
    <x v="1"/>
    <x v="10"/>
    <s v="West Valley Occupational Ctr"/>
    <s v="6200 Winnetka Ave,  Woodland Hills,  CA 91367"/>
    <s v="91367"/>
    <s v="DACE"/>
    <x v="4"/>
  </r>
  <r>
    <x v="1"/>
    <x v="5"/>
    <s v="WHITMAN HS"/>
    <s v="7795 Rosewood Ave,  Los Angeles,  CA 90036"/>
    <s v="90036"/>
    <s v="West"/>
    <x v="4"/>
  </r>
  <r>
    <x v="1"/>
    <x v="6"/>
    <s v="Widney Career Prep &amp; Tran Ctr"/>
    <s v="2302 S Gramercy Pl,  Los Angeles,  CA 90018"/>
    <s v="90018"/>
    <s v="Central"/>
    <x v="4"/>
  </r>
  <r>
    <x v="1"/>
    <x v="6"/>
    <s v="WILLENBERG SP ED CTR"/>
    <s v="308 Weymouth Ave,  San Pedro,  CA 90732"/>
    <s v="90732"/>
    <s v="South"/>
    <x v="4"/>
  </r>
  <r>
    <x v="1"/>
    <x v="0"/>
    <s v="WILSHIRE CREST EL"/>
    <s v="5241 W Olympic Blvd,  Los Angeles,  CA 90036"/>
    <s v="90036"/>
    <s v="West"/>
    <x v="4"/>
  </r>
  <r>
    <x v="1"/>
    <x v="0"/>
    <s v="WILSHIRE PARK EL"/>
    <s v="4063 Ingraham St,  Los Angeles,  CA 90005"/>
    <s v="90005"/>
    <s v="West"/>
    <x v="3"/>
  </r>
  <r>
    <x v="1"/>
    <x v="0"/>
    <s v="WILTON PL EL"/>
    <s v="745 S Wilton Pl,  Los Angeles,  CA 90005"/>
    <s v="90005"/>
    <s v="West"/>
    <x v="3"/>
  </r>
  <r>
    <x v="1"/>
    <x v="5"/>
    <s v="WOODEN HS"/>
    <s v="18741 Elkwood St,  Reseda,  CA 91335"/>
    <s v="91335"/>
    <s v="Northwest"/>
    <x v="4"/>
  </r>
  <r>
    <x v="1"/>
    <x v="0"/>
    <s v="YORKDALE EL"/>
    <s v="5657 Meridian St,  Los Angeles,  CA 90042"/>
    <s v="90042"/>
    <s v="Central"/>
    <x v="3"/>
  </r>
  <r>
    <x v="1"/>
    <x v="12"/>
    <s v="YTH OPP UNLTD ALT HS"/>
    <s v="915 West Manchester Avenue,  Los Angeles,  CA 90044"/>
    <s v="90044"/>
    <s v="South"/>
    <x v="4"/>
  </r>
  <r>
    <x v="2"/>
    <x v="0"/>
    <s v="2ND ST EL"/>
    <s v="1942 E Second St,  Los Angeles,  CA 90033"/>
    <s v="90033"/>
    <s v="East"/>
    <x v="2"/>
  </r>
  <r>
    <x v="2"/>
    <x v="0"/>
    <s v="4TH ST EL"/>
    <s v="420 S Amalia Ave,  Los Angeles,  CA 90022"/>
    <s v="90022"/>
    <s v="East"/>
    <x v="2"/>
  </r>
  <r>
    <x v="2"/>
    <x v="0"/>
    <s v="4th Street Primary Center"/>
    <s v="469 Amalia Ave,  Los Angeles,  CA 90022"/>
    <s v="90022"/>
    <s v="East"/>
    <x v="2"/>
  </r>
  <r>
    <x v="2"/>
    <x v="0"/>
    <s v="ALBION EL"/>
    <s v="322 S Ave 18,  Los Angeles,  CA 90031"/>
    <s v="90031"/>
    <s v="East"/>
    <x v="1"/>
  </r>
  <r>
    <x v="2"/>
    <x v="0"/>
    <s v="AMANECER PC"/>
    <s v="832 S Eastman Ave,  Los Angeles,  CA 90023"/>
    <s v="90023"/>
    <s v="East"/>
    <x v="2"/>
  </r>
  <r>
    <x v="2"/>
    <x v="0"/>
    <s v="ANN EL"/>
    <s v="126 E Bloom St,  Los Angeles,  CA 90012"/>
    <s v="90012"/>
    <s v="East"/>
    <x v="1"/>
  </r>
  <r>
    <x v="2"/>
    <x v="0"/>
    <s v="ANTON EL"/>
    <s v="831 N Bonnie Beach Pl,  Los Angeles,  CA 90063"/>
    <s v="90063"/>
    <s v="East"/>
    <x v="2"/>
  </r>
  <r>
    <x v="2"/>
    <x v="1"/>
    <s v="BELL SH"/>
    <s v="4328 Bell Ave,  Bell,  CA 90201"/>
    <s v="90201"/>
    <s v="East"/>
    <x v="2"/>
  </r>
  <r>
    <x v="2"/>
    <x v="0"/>
    <s v="BELVEDERE EL"/>
    <s v="3724 E First St,  Los Angeles,  CA 90063"/>
    <s v="90063"/>
    <s v="East"/>
    <x v="2"/>
  </r>
  <r>
    <x v="2"/>
    <x v="3"/>
    <s v="BELVEDERE MS"/>
    <s v="312 N Record Ave,  Los Angeles,  CA 90063"/>
    <s v="90063"/>
    <s v="East"/>
    <x v="2"/>
  </r>
  <r>
    <x v="2"/>
    <x v="1"/>
    <s v="Boyle Heights HS STEM Magnet"/>
    <s v="2550 E. 6th St,  Los Angeles,  CA 90023"/>
    <s v="90023"/>
    <s v="East"/>
    <x v="4"/>
  </r>
  <r>
    <x v="2"/>
    <x v="1"/>
    <s v="BRAVO MEDICAL MAG"/>
    <s v="1200 N Cornwell St,  Los Angeles,  CA 90033"/>
    <s v="90033"/>
    <s v="East"/>
    <x v="4"/>
  </r>
  <r>
    <x v="2"/>
    <x v="0"/>
    <s v="BREED EL"/>
    <s v="2226 E Third St,  Los Angeles,  CA 90033"/>
    <s v="90033"/>
    <s v="East"/>
    <x v="2"/>
  </r>
  <r>
    <x v="2"/>
    <x v="0"/>
    <s v="BRIDGE EL"/>
    <s v="605 N Boyle Ave,  Los Angeles,  CA 90033"/>
    <s v="90033"/>
    <s v="East"/>
    <x v="1"/>
  </r>
  <r>
    <x v="2"/>
    <x v="0"/>
    <s v="BRYSON EL"/>
    <s v="4470 Missouri Ave,  South Gate,  CA 90280"/>
    <s v="90280"/>
    <s v="East"/>
    <x v="2"/>
  </r>
  <r>
    <x v="2"/>
    <x v="0"/>
    <s v="CHAVEZ EL"/>
    <s v="5243 Oakland St,  Los Angeles,  CA 90032"/>
    <s v="90032"/>
    <s v="East"/>
    <x v="2"/>
  </r>
  <r>
    <x v="2"/>
    <x v="0"/>
    <s v="CITY TERRACE EL"/>
    <s v="4350 City Terrace Dr,  Los Angeles,  CA 90063"/>
    <s v="90063"/>
    <s v="East"/>
    <x v="2"/>
  </r>
  <r>
    <x v="2"/>
    <x v="0"/>
    <s v="CORONA EL"/>
    <s v="3825 Bell Ave,  Bell,  CA 90201"/>
    <s v="90201"/>
    <s v="East"/>
    <x v="2"/>
  </r>
  <r>
    <x v="2"/>
    <x v="0"/>
    <s v="DENA EL"/>
    <s v="1314 Dacotah St,  Los Angeles,  CA 90023"/>
    <s v="90023"/>
    <s v="East"/>
    <x v="2"/>
  </r>
  <r>
    <x v="2"/>
    <x v="0"/>
    <s v="EASTMAN EL"/>
    <s v="4112 E Olympic Bl,  Los Angeles,  CA 90023"/>
    <s v="90023"/>
    <s v="East"/>
    <x v="2"/>
  </r>
  <r>
    <x v="2"/>
    <x v="0"/>
    <s v="EL SERENO EL"/>
    <s v="3838 Rosemead Ave,  Los Angeles,  CA 90032"/>
    <s v="90032"/>
    <s v="East"/>
    <x v="2"/>
  </r>
  <r>
    <x v="2"/>
    <x v="3"/>
    <s v="EL SERENO MS"/>
    <s v="2839 N Eastern Ave,  Los Angeles,  CA 90032"/>
    <s v="90032"/>
    <s v="East"/>
    <x v="2"/>
  </r>
  <r>
    <x v="2"/>
    <x v="0"/>
    <s v="ESCALANTE EL"/>
    <s v="4443 Live Oak St,  Cudahy,  CA 90201"/>
    <s v="90201"/>
    <s v="East"/>
    <x v="2"/>
  </r>
  <r>
    <x v="2"/>
    <x v="0"/>
    <s v="ESCUTIA PC"/>
    <s v="6401 Bear Ave,  Bell,  CA 90201"/>
    <s v="90201"/>
    <s v="East"/>
    <x v="2"/>
  </r>
  <r>
    <x v="2"/>
    <x v="1"/>
    <s v="Esteban Torres HS Campus"/>
    <s v="4211 Dozier St,  Los Angeles,  CA 90063"/>
    <s v="90063"/>
    <s v="East"/>
    <x v="2"/>
  </r>
  <r>
    <x v="2"/>
    <x v="0"/>
    <s v="EUCLID EL"/>
    <s v="806 Euclid Ave,  Los Angeles,  CA 90023"/>
    <s v="90023"/>
    <s v="East"/>
    <x v="2"/>
  </r>
  <r>
    <x v="2"/>
    <x v="0"/>
    <s v="EVERGREEN EL"/>
    <s v="2730 Ganahl St,  Los Angeles,  CA 90033"/>
    <s v="90033"/>
    <s v="East"/>
    <x v="2"/>
  </r>
  <r>
    <x v="2"/>
    <x v="0"/>
    <s v="FARMDALE EL"/>
    <s v="2660 Ruth Swiggett Drive,  Los Angeles,  CA 90032"/>
    <s v="90032"/>
    <s v="East"/>
    <x v="2"/>
  </r>
  <r>
    <x v="2"/>
    <x v="0"/>
    <s v="FISHBURN EL"/>
    <s v="5701 Fishburn Ave,  Maywood,  CA 90270"/>
    <s v="90270"/>
    <s v="East"/>
    <x v="2"/>
  </r>
  <r>
    <x v="2"/>
    <x v="0"/>
    <s v="FLORENCE EL"/>
    <s v="7211 Bell Ave,  Los Angeles,  CA 90001"/>
    <s v="90001"/>
    <s v="East"/>
    <x v="2"/>
  </r>
  <r>
    <x v="2"/>
    <x v="0"/>
    <s v="FORD BLVD EL"/>
    <s v="1112 S Ford Blvd,  Los Angeles,  CA 90022"/>
    <s v="90022"/>
    <s v="East"/>
    <x v="2"/>
  </r>
  <r>
    <x v="2"/>
    <x v="0"/>
    <s v="GARZA PC"/>
    <s v="2705 E Hostetter St,  Los Angeles,  CA 90023"/>
    <s v="90023"/>
    <s v="East"/>
    <x v="2"/>
  </r>
  <r>
    <x v="2"/>
    <x v="0"/>
    <s v="GATES EL"/>
    <s v="3333 Manitou Ave,  Los Angeles,  CA 90031"/>
    <s v="90031"/>
    <s v="East"/>
    <x v="2"/>
  </r>
  <r>
    <x v="2"/>
    <x v="7"/>
    <s v="GLEN ALTA EL"/>
    <s v="3410 Sierra St,  Los Angeles,  CA 90031"/>
    <s v="90031"/>
    <s v="East"/>
    <x v="2"/>
  </r>
  <r>
    <x v="2"/>
    <x v="0"/>
    <s v="GRIFFIN EL"/>
    <s v="2025 Griffin Ave,  Los Angeles,  CA 90031"/>
    <s v="90031"/>
    <s v="East"/>
    <x v="2"/>
  </r>
  <r>
    <x v="2"/>
    <x v="3"/>
    <s v="Griffith MS STEAM Magnet"/>
    <s v="4765 E. 4th St.,  Los Angeles,  CA 90022"/>
    <s v="90022"/>
    <s v="East"/>
    <x v="2"/>
  </r>
  <r>
    <x v="2"/>
    <x v="0"/>
    <s v="HARRISON EL"/>
    <s v="3529 City Terrace Dr,  Los Angeles,  CA 90063"/>
    <s v="90063"/>
    <s v="East"/>
    <x v="2"/>
  </r>
  <r>
    <x v="2"/>
    <x v="0"/>
    <s v="HELIOTROPE EL"/>
    <s v="5911 Woodlawn Ave,  Maywood,  CA 90270"/>
    <s v="90270"/>
    <s v="East"/>
    <x v="2"/>
  </r>
  <r>
    <x v="2"/>
    <x v="0"/>
    <s v="HILLSIDE EL"/>
    <s v="120 E Ave 35,  Los Angeles,  CA 90031"/>
    <s v="90031"/>
    <s v="East"/>
    <x v="1"/>
  </r>
  <r>
    <x v="2"/>
    <x v="3"/>
    <s v="HOLLENBECK MS"/>
    <s v="2510 E. 6th St.,  Los Angeles,  CA 90023"/>
    <s v="90023"/>
    <s v="East"/>
    <x v="2"/>
  </r>
  <r>
    <x v="2"/>
    <x v="0"/>
    <s v="HOLMES EL"/>
    <s v="5108 Holmes Ave,  Los Angeles,  CA 90058"/>
    <s v="90058"/>
    <s v="East"/>
    <x v="2"/>
  </r>
  <r>
    <x v="2"/>
    <x v="0"/>
    <s v="HOPE EL"/>
    <s v="7560 State St,  Huntington Park,  CA 90255"/>
    <s v="90255"/>
    <s v="East"/>
    <x v="2"/>
  </r>
  <r>
    <x v="2"/>
    <x v="0"/>
    <s v="HUGHES EL"/>
    <s v="4242 Clara St,  Cudahy,  CA 90201"/>
    <s v="90201"/>
    <s v="East"/>
    <x v="2"/>
  </r>
  <r>
    <x v="2"/>
    <x v="0"/>
    <s v="HUMPHREYS EL"/>
    <s v="500 S Humphreys Ave,  Los Angeles,  CA 90022"/>
    <s v="90022"/>
    <s v="East"/>
    <x v="2"/>
  </r>
  <r>
    <x v="2"/>
    <x v="0"/>
    <s v="HUNTINGTON DR EL"/>
    <s v="4435 N Huntington Dr,  Los Angeles,  CA 90032"/>
    <s v="90032"/>
    <s v="East"/>
    <x v="2"/>
  </r>
  <r>
    <x v="2"/>
    <x v="0"/>
    <s v="HUNTINGTON PARK EL"/>
    <s v="6055 Corona Ave,  Huntington Park,  CA 90255"/>
    <s v="90255"/>
    <s v="East"/>
    <x v="2"/>
  </r>
  <r>
    <x v="2"/>
    <x v="1"/>
    <s v="HUNTINGTON PARK SH"/>
    <s v="6020 Miles Ave,  Huntington Park,  CA 90255"/>
    <s v="90255"/>
    <s v="East"/>
    <x v="3"/>
  </r>
  <r>
    <x v="2"/>
    <x v="0"/>
    <s v="INDEPENDENCE EL"/>
    <s v="8435 Victoria Ave,  South Gate,  CA 90280"/>
    <s v="90280"/>
    <s v="East"/>
    <x v="2"/>
  </r>
  <r>
    <x v="2"/>
    <x v="15"/>
    <s v="INTERNATIONAL ST LC"/>
    <s v="5225 Tweedy Blvd,  South Gate,  CA 90280"/>
    <s v="90280"/>
    <s v="East"/>
    <x v="2"/>
  </r>
  <r>
    <x v="2"/>
    <x v="0"/>
    <s v="KENNEDY EL"/>
    <s v="4010 E Ramboz Dr,  Los Angeles,  CA 90063"/>
    <s v="90063"/>
    <s v="East"/>
    <x v="2"/>
  </r>
  <r>
    <x v="2"/>
    <x v="0"/>
    <s v="LANE EL"/>
    <s v="1500 Avenida Cesar Chavez,  Monterey Park,  CA 91754"/>
    <s v="91754"/>
    <s v="East"/>
    <x v="2"/>
  </r>
  <r>
    <x v="2"/>
    <x v="0"/>
    <s v="LATONA EL"/>
    <s v="4312 Berenice Ave,  Los Angeles,  CA 90031"/>
    <s v="90031"/>
    <s v="East"/>
    <x v="1"/>
  </r>
  <r>
    <x v="2"/>
    <x v="1"/>
    <s v="LEGACY SH STEAM"/>
    <s v="5225 Tweedy Blvd,  South Gate,  CA 90280"/>
    <s v="90280"/>
    <s v="East"/>
    <x v="1"/>
  </r>
  <r>
    <x v="2"/>
    <x v="0"/>
    <s v="LIBERTY EL"/>
    <s v="2728 Liberty Blvd,  South Gate,  CA 90280"/>
    <s v="90280"/>
    <s v="East"/>
    <x v="2"/>
  </r>
  <r>
    <x v="2"/>
    <x v="0"/>
    <s v="LILLIAN EL"/>
    <s v="5909 Lillian St,  Los Angeles,  CA 90001"/>
    <s v="90001"/>
    <s v="East"/>
    <x v="2"/>
  </r>
  <r>
    <x v="2"/>
    <x v="1"/>
    <s v="LINCOLN SH"/>
    <s v="3501 N Broadway,  Los Angeles,  CA 90031"/>
    <s v="90031"/>
    <s v="East"/>
    <x v="4"/>
  </r>
  <r>
    <x v="2"/>
    <x v="0"/>
    <s v="LOMA VISTA EL"/>
    <s v="3629 E 58th St,  Maywood,  CA 90270"/>
    <s v="90270"/>
    <s v="East"/>
    <x v="2"/>
  </r>
  <r>
    <x v="2"/>
    <x v="0"/>
    <s v="LORENA EL"/>
    <s v="1015 S Lorena St,  Los Angeles,  CA 90023"/>
    <s v="90023"/>
    <s v="East"/>
    <x v="2"/>
  </r>
  <r>
    <x v="2"/>
    <x v="0"/>
    <s v="LORETO EL"/>
    <s v="3408 Arroyo Seco Ave,  Los Angeles,  CA 90065"/>
    <s v="90065"/>
    <s v="East"/>
    <x v="1"/>
  </r>
  <r>
    <x v="2"/>
    <x v="0"/>
    <s v="MADISON EL"/>
    <s v="9820 Madison Ave,  South Gate,  CA 90280"/>
    <s v="90280"/>
    <s v="East"/>
    <x v="2"/>
  </r>
  <r>
    <x v="2"/>
    <x v="0"/>
    <s v="MARIANNA EL"/>
    <s v="4215 E Gleason St,  Los Angeles,  CA 90063"/>
    <s v="90063"/>
    <s v="East"/>
    <x v="2"/>
  </r>
  <r>
    <x v="2"/>
    <x v="1"/>
    <s v="MARQUEZ SH HPIAM"/>
    <s v="6361 Cottage St,  Huntington Park,  CA 90255"/>
    <s v="90255"/>
    <s v="East"/>
    <x v="2"/>
  </r>
  <r>
    <x v="2"/>
    <x v="1"/>
    <s v="MAYWOOD ACADEMY SH"/>
    <s v="6125 Pine Ave,  Maywood,  CA 90270"/>
    <s v="90270"/>
    <s v="East"/>
    <x v="2"/>
  </r>
  <r>
    <x v="2"/>
    <x v="16"/>
    <s v="Maywood Center for Enriched Studies Mag"/>
    <s v="5800 King Ave.,  Maywood,  CA 90270"/>
    <s v="90270"/>
    <s v="East"/>
    <x v="2"/>
  </r>
  <r>
    <x v="2"/>
    <x v="0"/>
    <s v="MAYWOOD EL"/>
    <s v="5200 Cudahy Ave,  Maywood,  CA 90270"/>
    <s v="90270"/>
    <s v="East"/>
    <x v="2"/>
  </r>
  <r>
    <x v="2"/>
    <x v="1"/>
    <s v="MENDEZ SH"/>
    <s v="1200 Plaza Del Sol,  Los Angeles,  CA 90033"/>
    <s v="90033"/>
    <s v="East"/>
    <x v="4"/>
  </r>
  <r>
    <x v="2"/>
    <x v="0"/>
    <s v="MIDDLETON EL"/>
    <s v="6537 Malabar St,  Huntington Park,  CA 90255"/>
    <s v="90255"/>
    <s v="East"/>
    <x v="2"/>
  </r>
  <r>
    <x v="2"/>
    <x v="0"/>
    <s v="MIDDLETON PC"/>
    <s v="2410 Zoe Ave,  Huntington Park,  CA 90255"/>
    <s v="90255"/>
    <s v="East"/>
    <x v="2"/>
  </r>
  <r>
    <x v="2"/>
    <x v="0"/>
    <s v="MILES EL"/>
    <s v="6720 Miles Ave,  Huntington Park,  CA 90255"/>
    <s v="90255"/>
    <s v="East"/>
    <x v="2"/>
  </r>
  <r>
    <x v="2"/>
    <x v="0"/>
    <s v="MONTARA AVE EL"/>
    <s v="10018 Montara Ave,  South Gate,  CA 90280"/>
    <s v="90280"/>
    <s v="East"/>
    <x v="2"/>
  </r>
  <r>
    <x v="2"/>
    <x v="0"/>
    <s v="MURCHISON EL"/>
    <s v="1501 Murchison St,  Los Angeles,  CA 90033"/>
    <s v="90033"/>
    <s v="East"/>
    <x v="2"/>
  </r>
  <r>
    <x v="2"/>
    <x v="3"/>
    <s v="NIGHTINGALE MS"/>
    <s v="3311 N Figueroa St,  Los Angeles,  CA 90065"/>
    <s v="90065"/>
    <s v="East"/>
    <x v="2"/>
  </r>
  <r>
    <x v="2"/>
    <x v="3"/>
    <s v="NIMITZ MS"/>
    <s v="6021 Carmelita Ave,  Huntington Park,  CA 90255"/>
    <s v="90255"/>
    <s v="East"/>
    <x v="2"/>
  </r>
  <r>
    <x v="2"/>
    <x v="0"/>
    <s v="NUEVA VISTA EL"/>
    <s v="4412 Randolph St,  Bell,  CA 90201"/>
    <s v="90201"/>
    <s v="East"/>
    <x v="2"/>
  </r>
  <r>
    <x v="2"/>
    <x v="15"/>
    <s v="OCHOA LC"/>
    <s v="5027 Live Oak Street,  Cudahy,  CA 90201"/>
    <s v="90201"/>
    <s v="East"/>
    <x v="2"/>
  </r>
  <r>
    <x v="2"/>
    <x v="3"/>
    <s v="ORCHARD ACADEMIES 2B"/>
    <s v="6411 Orchard Ave,  Bell,  CA 90201"/>
    <s v="90201"/>
    <s v="East"/>
    <x v="2"/>
  </r>
  <r>
    <x v="2"/>
    <x v="0"/>
    <s v="PARK AVE EL"/>
    <s v="8020 Park Avenue,  Cudahy,  CA 90201"/>
    <s v="90201"/>
    <s v="East"/>
    <x v="2"/>
  </r>
  <r>
    <x v="2"/>
    <x v="3"/>
    <s v="Robert L Stevenson College &amp; Career Prep"/>
    <s v="725 S Indiana St,  Los Angeles,  CA 90023"/>
    <s v="90023"/>
    <s v="East"/>
    <x v="2"/>
  </r>
  <r>
    <x v="2"/>
    <x v="1"/>
    <s v="ROOSEVELT SH"/>
    <s v="2530 E. 4th Street,  Los Angeles,  CA 90033"/>
    <s v="90033"/>
    <s v="East"/>
    <x v="4"/>
  </r>
  <r>
    <x v="2"/>
    <x v="0"/>
    <s v="ROWAN EL"/>
    <s v="600 S Rowan Ave,  Los Angeles,  CA 90023"/>
    <s v="90023"/>
    <s v="East"/>
    <x v="2"/>
  </r>
  <r>
    <x v="2"/>
    <x v="0"/>
    <s v="ROYBAL-ALLARD EL"/>
    <s v="3232 Saturn Ave,  Huntington Park,  CA 90255"/>
    <s v="90255"/>
    <s v="East"/>
    <x v="2"/>
  </r>
  <r>
    <x v="2"/>
    <x v="0"/>
    <s v="San Antonio ES STEM Magnet"/>
    <s v="6222 State St,  Huntington Park,  CA 90255"/>
    <s v="90255"/>
    <s v="East"/>
    <x v="2"/>
  </r>
  <r>
    <x v="2"/>
    <x v="0"/>
    <s v="SAN GABRIEL EL"/>
    <s v="8628 San Gabriel Ave,  South Gate,  CA 90280"/>
    <s v="90280"/>
    <s v="East"/>
    <x v="2"/>
  </r>
  <r>
    <x v="2"/>
    <x v="0"/>
    <s v="SAN MIGUEL EL"/>
    <s v="9801 San Miguel Ave,  South Gate,  CA 90280"/>
    <s v="90280"/>
    <s v="East"/>
    <x v="2"/>
  </r>
  <r>
    <x v="2"/>
    <x v="0"/>
    <s v="SHERIDAN ST EL"/>
    <s v="416 N Cornwell St,  Los Angeles,  CA 90033"/>
    <s v="90033"/>
    <s v="East"/>
    <x v="2"/>
  </r>
  <r>
    <x v="2"/>
    <x v="0"/>
    <s v="SIERRA PARK EL"/>
    <s v="3170 Budau Ave,  Los Angeles,  CA 90032"/>
    <s v="90032"/>
    <s v="East"/>
    <x v="2"/>
  </r>
  <r>
    <x v="2"/>
    <x v="0"/>
    <s v="SIERRA VISTA EL"/>
    <s v="4342 Alpha St,  Los Angeles,  CA 90032"/>
    <s v="90032"/>
    <s v="East"/>
    <x v="2"/>
  </r>
  <r>
    <x v="2"/>
    <x v="0"/>
    <s v="SOLANO EL"/>
    <s v="615 Solano Ave,  Los Angeles,  CA 90012"/>
    <s v="90012"/>
    <s v="East"/>
    <x v="2"/>
  </r>
  <r>
    <x v="2"/>
    <x v="1"/>
    <s v="SOLIS LEARNING ACAD"/>
    <s v="319 N. Humphreys Ave,  Los Angeles,  CA 90022"/>
    <s v="90022"/>
    <s v="East"/>
    <x v="2"/>
  </r>
  <r>
    <x v="2"/>
    <x v="0"/>
    <s v="SOTO EL"/>
    <s v="1020 S Soto St,  Los Angeles,  CA 90023"/>
    <s v="90023"/>
    <s v="East"/>
    <x v="2"/>
  </r>
  <r>
    <x v="2"/>
    <x v="1"/>
    <s v="SOUTH EAST SH"/>
    <s v="2720 Tweedy Blvd,  South Gate,  CA 90280"/>
    <s v="90280"/>
    <s v="East"/>
    <x v="1"/>
  </r>
  <r>
    <x v="2"/>
    <x v="3"/>
    <s v="SOUTH GATE MS"/>
    <s v="4100 Firestone Blvd,  South Gate,  CA 90280"/>
    <s v="90280"/>
    <s v="East"/>
    <x v="2"/>
  </r>
  <r>
    <x v="2"/>
    <x v="1"/>
    <s v="SOUTH GATE SH"/>
    <s v="3351 Firestone Blvd,  South Gate,  CA 90280"/>
    <s v="90280"/>
    <s v="East"/>
    <x v="1"/>
  </r>
  <r>
    <x v="2"/>
    <x v="3"/>
    <s v="SOUTHEAST MS"/>
    <s v="2560 Tweedy Blvd,  South Gate,  CA 90280"/>
    <s v="90280"/>
    <s v="East"/>
    <x v="2"/>
  </r>
  <r>
    <x v="2"/>
    <x v="0"/>
    <s v="STANFORD EL"/>
    <s v="2833 Illinois Ave,  South Gate,  CA 90280"/>
    <s v="90280"/>
    <s v="East"/>
    <x v="2"/>
  </r>
  <r>
    <x v="2"/>
    <x v="0"/>
    <s v="STANFORD PC"/>
    <s v="3020 Kansas Avenue,  South Gate,  CA 90280"/>
    <s v="90280"/>
    <s v="East"/>
    <x v="2"/>
  </r>
  <r>
    <x v="2"/>
    <x v="0"/>
    <s v="STATE EL"/>
    <s v="3211 Santa Ana St,  South Gate,  CA 90280"/>
    <s v="90280"/>
    <s v="East"/>
    <x v="2"/>
  </r>
  <r>
    <x v="2"/>
    <x v="0"/>
    <s v="SUNRISE EL"/>
    <s v="2821 E. 7th St.,  Los Angeles,  CA 90023"/>
    <s v="90023"/>
    <s v="East"/>
    <x v="2"/>
  </r>
  <r>
    <x v="2"/>
    <x v="1"/>
    <s v="TORRES ELA PA MAG"/>
    <s v="4211 Dozier St,  Los Angeles,  CA 90063"/>
    <s v="90063"/>
    <s v="East"/>
    <x v="2"/>
  </r>
  <r>
    <x v="2"/>
    <x v="1"/>
    <s v="TORRES ENG &amp; TECH"/>
    <s v="4211 Dozier St,  Los Angeles,  CA 90063"/>
    <s v="90063"/>
    <s v="East"/>
    <x v="2"/>
  </r>
  <r>
    <x v="2"/>
    <x v="1"/>
    <s v="Torres HS Social Justice Ldshp Ac Magnet"/>
    <s v="4211 Dozier St,  Los Angeles,  CA 90063"/>
    <s v="90063"/>
    <s v="East"/>
    <x v="2"/>
  </r>
  <r>
    <x v="2"/>
    <x v="1"/>
    <s v="TORRES HUM/ART/TECH"/>
    <s v="4211 Dozier St,  Los Angeles,  CA 90063"/>
    <s v="90063"/>
    <s v="East"/>
    <x v="2"/>
  </r>
  <r>
    <x v="2"/>
    <x v="1"/>
    <s v="TORRES RENAISSANCE"/>
    <s v="4211 Dozier St,  Los Angeles,  CA 90063"/>
    <s v="90063"/>
    <s v="East"/>
    <x v="2"/>
  </r>
  <r>
    <x v="2"/>
    <x v="0"/>
    <s v="TWEEDY EL"/>
    <s v="9724 Pinehurst Ave,  South Gate,  CA 90280"/>
    <s v="90280"/>
    <s v="East"/>
    <x v="2"/>
  </r>
  <r>
    <x v="2"/>
    <x v="0"/>
    <s v="VERNON CITY EL"/>
    <s v="2360 E Vernon Ave,  Los Angeles,  CA 90058"/>
    <s v="90058"/>
    <s v="East"/>
    <x v="2"/>
  </r>
  <r>
    <x v="2"/>
    <x v="0"/>
    <s v="VICTORIA EL"/>
    <s v="3320 Missouri Ave,  South Gate,  CA 90280"/>
    <s v="90280"/>
    <s v="East"/>
    <x v="2"/>
  </r>
  <r>
    <x v="2"/>
    <x v="0"/>
    <s v="WALNUT PARK EL"/>
    <s v="2642 E Olive St,  Huntington Park,  CA 90255"/>
    <s v="90255"/>
    <s v="East"/>
    <x v="2"/>
  </r>
  <r>
    <x v="2"/>
    <x v="0"/>
    <s v="WILLOW EL"/>
    <s v="2777 Willow Pl,  South Gate,  CA 90280"/>
    <s v="90280"/>
    <s v="East"/>
    <x v="2"/>
  </r>
  <r>
    <x v="2"/>
    <x v="1"/>
    <s v="WILSON SH"/>
    <s v="4500 Multnomah St,  Los Angeles,  CA 90032"/>
    <s v="90032"/>
    <s v="East"/>
    <x v="4"/>
  </r>
  <r>
    <x v="2"/>
    <x v="0"/>
    <s v="WOODLAWN EL"/>
    <s v="6314 Woodlawn Ave,  Bell,  CA 90201"/>
    <s v="90201"/>
    <s v="East"/>
    <x v="2"/>
  </r>
  <r>
    <x v="3"/>
    <x v="0"/>
    <s v="1ST ST EL"/>
    <s v="2820 E First St,  Los Angeles,  CA 90033"/>
    <s v="90033"/>
    <s v="East"/>
    <x v="5"/>
  </r>
  <r>
    <x v="3"/>
    <x v="0"/>
    <s v="APPERSON EL"/>
    <s v="10233 Woodward Ave,  Sunland,  CA 91040"/>
    <s v="91040"/>
    <s v="Northeast"/>
    <x v="5"/>
  </r>
  <r>
    <x v="3"/>
    <x v="1"/>
    <s v="ARLETA SH"/>
    <s v="14200 Van Nuys Blvd,  Arleta,  CA 91331"/>
    <s v="91331"/>
    <s v="Northeast"/>
    <x v="5"/>
  </r>
  <r>
    <x v="3"/>
    <x v="0"/>
    <s v="ARMINTA EL"/>
    <s v="11530 Strathern St,  N Hollywood,  CA 91605"/>
    <s v="91605"/>
    <s v="Northeast"/>
    <x v="5"/>
  </r>
  <r>
    <x v="3"/>
    <x v="0"/>
    <s v="BEACHY EL"/>
    <s v="9757 Beachy Ave,  Arleta,  CA 91331"/>
    <s v="91331"/>
    <s v="Northeast"/>
    <x v="5"/>
  </r>
  <r>
    <x v="3"/>
    <x v="0"/>
    <s v="BELLINGHAM EL"/>
    <s v="6728 Bellingham Avenue,  N Hollywood,  CA 91606"/>
    <s v="91606"/>
    <s v="Northeast"/>
    <x v="5"/>
  </r>
  <r>
    <x v="3"/>
    <x v="0"/>
    <s v="BRAINARD EL"/>
    <s v="11407 Brainard Ave,  Lakeview Terrace,  CA 91342"/>
    <s v="91342"/>
    <s v="Northeast"/>
    <x v="5"/>
  </r>
  <r>
    <x v="3"/>
    <x v="0"/>
    <s v="BROADOUS EL"/>
    <s v="12561 Filmore St,  Pacoima,  CA 91331"/>
    <s v="91331"/>
    <s v="Northeast"/>
    <x v="5"/>
  </r>
  <r>
    <x v="3"/>
    <x v="0"/>
    <s v="BURBANK EL"/>
    <s v="12215 Albers St,  N Hollywood,  CA 91607"/>
    <s v="91607"/>
    <s v="Northeast"/>
    <x v="5"/>
  </r>
  <r>
    <x v="3"/>
    <x v="0"/>
    <s v="BURTON EL"/>
    <s v="8111 Calhoun Ave,  Panorama City,  CA 91402"/>
    <s v="91402"/>
    <s v="Northeast"/>
    <x v="5"/>
  </r>
  <r>
    <x v="3"/>
    <x v="3"/>
    <s v="BYRD MS"/>
    <s v="8501 Arleta Avenue,  Sun Valley,  CA 91352"/>
    <s v="91352"/>
    <s v="Northeast"/>
    <x v="4"/>
  </r>
  <r>
    <x v="3"/>
    <x v="0"/>
    <s v="CAMELLIA EL"/>
    <s v="7451 Camellia Ave,  N Hollywood,  CA 91605"/>
    <s v="91605"/>
    <s v="Northeast"/>
    <x v="5"/>
  </r>
  <r>
    <x v="3"/>
    <x v="0"/>
    <s v="CANTERBURY EL"/>
    <s v="13670 Montague St,  Arleta,  CA 91331"/>
    <s v="91331"/>
    <s v="Northeast"/>
    <x v="5"/>
  </r>
  <r>
    <x v="3"/>
    <x v="0"/>
    <s v="CARDENAS EL"/>
    <s v="6900 Calhoun Ave,  Van Nuys,  CA 91405"/>
    <s v="91405"/>
    <s v="Northeast"/>
    <x v="5"/>
  </r>
  <r>
    <x v="3"/>
    <x v="17"/>
    <s v="Carpenter Community Center"/>
    <s v="3909 Carpenter Ave,  Studio City,  CA 91604"/>
    <s v="91604"/>
    <s v="Northeast"/>
    <x v="5"/>
  </r>
  <r>
    <x v="3"/>
    <x v="0"/>
    <s v="Chandler El"/>
    <s v="14030 Weddington St,  Sherman Oaks,  CA 91401"/>
    <s v="91401"/>
    <s v="Northeast"/>
    <x v="5"/>
  </r>
  <r>
    <x v="3"/>
    <x v="1"/>
    <s v="CHAVEZ LA ARTES MAG"/>
    <s v="1001 Arroyo Ave,  San Fernando,  CA 91340"/>
    <s v="91340"/>
    <s v="Northeast"/>
    <x v="3"/>
  </r>
  <r>
    <x v="3"/>
    <x v="1"/>
    <s v="CHAVEZ LA ASE"/>
    <s v="1001 Arroyo Ave,  San Fernando,  CA 91340"/>
    <s v="91340"/>
    <s v="Northeast"/>
    <x v="3"/>
  </r>
  <r>
    <x v="3"/>
    <x v="1"/>
    <s v="CHAVEZ LA SJ HUM AC"/>
    <s v="1001 Arroyo Ave,  San Fernando,  CA 91340"/>
    <s v="91340"/>
    <s v="Northeast"/>
    <x v="3"/>
  </r>
  <r>
    <x v="3"/>
    <x v="1"/>
    <s v="Chavez Learning Acad-Technology Prep"/>
    <s v="1001 Arroyo Ave,  San Fernando,  CA 91340"/>
    <s v="91340"/>
    <s v="Northeast"/>
    <x v="3"/>
  </r>
  <r>
    <x v="3"/>
    <x v="0"/>
    <s v="COLDWATER CYN EL"/>
    <s v="6850 Coldwater Canyon Ave,  N Hollywood,  CA 91605"/>
    <s v="91605"/>
    <s v="Northeast"/>
    <x v="5"/>
  </r>
  <r>
    <x v="3"/>
    <x v="17"/>
    <s v="COLFAX CHARTER EL"/>
    <s v="4935 N. Colfax Avenue,  Valley Village,  CA 91601"/>
    <s v="91601"/>
    <s v="Northeast"/>
    <x v="3"/>
  </r>
  <r>
    <x v="3"/>
    <x v="0"/>
    <s v="COLUMBUS AVE EL"/>
    <s v="6700 Columbus Avenue,  Van Nuys,  CA 91405"/>
    <s v="91405"/>
    <s v="Northeast"/>
    <x v="5"/>
  </r>
  <r>
    <x v="3"/>
    <x v="0"/>
    <s v="COUGHLIN EL"/>
    <s v="11035 Borden Avenue,  Pacoima,  CA 91331"/>
    <s v="91331"/>
    <s v="Northeast"/>
    <x v="5"/>
  </r>
  <r>
    <x v="3"/>
    <x v="17"/>
    <s v="DIXIE CYN COMM CHTR"/>
    <s v="4220 Dixie Canyon Ave,  Sherman Oaks,  CA 91423"/>
    <s v="91423"/>
    <s v="Northeast"/>
    <x v="5"/>
  </r>
  <r>
    <x v="3"/>
    <x v="0"/>
    <s v="DYER EL"/>
    <s v="14500 Dyer St,  Sylmar,  CA 91342"/>
    <s v="91342"/>
    <s v="Northeast"/>
    <x v="5"/>
  </r>
  <r>
    <x v="3"/>
    <x v="1"/>
    <s v="EAST VALLEY SH"/>
    <s v="5525 Vineland Ave,  N Hollywood,  CA 91601"/>
    <s v="91601"/>
    <s v="Northeast"/>
    <x v="5"/>
  </r>
  <r>
    <x v="3"/>
    <x v="0"/>
    <s v="EL DORADO EL"/>
    <s v="12749 El Dorado Ave,  Sylmar,  CA 91342"/>
    <s v="91342"/>
    <s v="Northeast"/>
    <x v="5"/>
  </r>
  <r>
    <x v="3"/>
    <x v="0"/>
    <s v="ERWIN EL"/>
    <s v="13400 Erwin St,  Van Nuys,  CA 91401"/>
    <s v="91401"/>
    <s v="Northeast"/>
    <x v="5"/>
  </r>
  <r>
    <x v="3"/>
    <x v="0"/>
    <s v="FAIR EL"/>
    <s v="6501 Fair Ave,  N Hollywood,  CA 91606"/>
    <s v="91606"/>
    <s v="Northeast"/>
    <x v="5"/>
  </r>
  <r>
    <x v="3"/>
    <x v="0"/>
    <s v="FERNANGELES EL"/>
    <s v="12001 Art St,  Sun Valley,  CA 91352"/>
    <s v="91352"/>
    <s v="Northeast"/>
    <x v="5"/>
  </r>
  <r>
    <x v="3"/>
    <x v="4"/>
    <s v="FULTON COLLEGE PREP"/>
    <s v="7477 Kester Ave,  Van Nuys,  CA 91405"/>
    <s v="91405"/>
    <s v="Northeast"/>
    <x v="5"/>
  </r>
  <r>
    <x v="3"/>
    <x v="0"/>
    <s v="GLENWOOD EL"/>
    <s v="8001 Ledge Ave,  Sun Valley,  CA 91352"/>
    <s v="91352"/>
    <s v="Northeast"/>
    <x v="5"/>
  </r>
  <r>
    <x v="3"/>
    <x v="1"/>
    <s v="GRANT SH"/>
    <s v="13000 Oxnard St,  Van Nuys,  CA 91401"/>
    <s v="91401"/>
    <s v="Northeast"/>
    <x v="5"/>
  </r>
  <r>
    <x v="3"/>
    <x v="0"/>
    <s v="GRIDLEY EL"/>
    <s v="1907 8th St.,  San Fernando,  CA 91340"/>
    <s v="91340"/>
    <s v="Northeast"/>
    <x v="5"/>
  </r>
  <r>
    <x v="3"/>
    <x v="0"/>
    <s v="HADDON EL"/>
    <s v="10115 Haddon Ave,  Pacoima,  CA 91331"/>
    <s v="91331"/>
    <s v="Northeast"/>
    <x v="5"/>
  </r>
  <r>
    <x v="3"/>
    <x v="0"/>
    <s v="HARDING EL"/>
    <s v="13060 Harding St,  Sylmar,  CA 91342"/>
    <s v="91342"/>
    <s v="Northeast"/>
    <x v="5"/>
  </r>
  <r>
    <x v="3"/>
    <x v="0"/>
    <s v="HAZELTINE EL"/>
    <s v="7150 Hazeltine Ave,  Van Nuys,  CA 91405"/>
    <s v="91405"/>
    <s v="Northeast"/>
    <x v="5"/>
  </r>
  <r>
    <x v="3"/>
    <x v="0"/>
    <s v="HERRICK EL"/>
    <s v="13350 Herrick Ave,  Sylmar,  CA 91342"/>
    <s v="91342"/>
    <s v="Northeast"/>
    <x v="5"/>
  </r>
  <r>
    <x v="3"/>
    <x v="0"/>
    <s v="HUBBARD EL"/>
    <s v="13325 Hubbard St,  Sylmar,  CA 91342"/>
    <s v="91342"/>
    <s v="Northeast"/>
    <x v="5"/>
  </r>
  <r>
    <x v="3"/>
    <x v="0"/>
    <s v="KESTER EL"/>
    <s v="5353 Kester Ave,  Van Nuys,  CA 91411"/>
    <s v="91411"/>
    <s v="Northeast"/>
    <x v="5"/>
  </r>
  <r>
    <x v="3"/>
    <x v="0"/>
    <s v="KITTRIDGE EL"/>
    <s v="13619 Kittridge St,  Van Nuys,  CA 91401"/>
    <s v="91401"/>
    <s v="Northeast"/>
    <x v="5"/>
  </r>
  <r>
    <x v="3"/>
    <x v="0"/>
    <s v="KORENSTEIN EL"/>
    <s v="7650 N Ben Avenue,  North Hollywood,  CA 91605"/>
    <s v="91605"/>
    <s v="Northeast"/>
    <x v="5"/>
  </r>
  <r>
    <x v="3"/>
    <x v="0"/>
    <s v="LANKERSHIM EL"/>
    <s v="5250 Bakman Ave,  N Hollywood,  CA 91601"/>
    <s v="91601"/>
    <s v="Northeast"/>
    <x v="3"/>
  </r>
  <r>
    <x v="3"/>
    <x v="18"/>
    <s v="Louis Armstrong Middle School"/>
    <s v="5041 Sunnyslope Ave,  Sherman Oaks,  CA 91423"/>
    <s v="91423"/>
    <s v="Northeast"/>
    <x v="5"/>
  </r>
  <r>
    <x v="3"/>
    <x v="3"/>
    <s v="MACLAY MS"/>
    <s v="12540 Pierce Ave,  Pacoima,  CA 91331"/>
    <s v="91331"/>
    <s v="Northeast"/>
    <x v="5"/>
  </r>
  <r>
    <x v="3"/>
    <x v="3"/>
    <s v="MADISON MS"/>
    <s v="13000 Hart St,  N Hollywood,  CA 91605"/>
    <s v="91605"/>
    <s v="Northeast"/>
    <x v="5"/>
  </r>
  <r>
    <x v="3"/>
    <x v="0"/>
    <s v="MONLUX EL"/>
    <s v="6051 Bellaire Ave,  N Hollywood,  CA 91606"/>
    <s v="91606"/>
    <s v="Northeast"/>
    <x v="5"/>
  </r>
  <r>
    <x v="3"/>
    <x v="0"/>
    <s v="MORNINGSIDE EL"/>
    <s v="576 N Maclay Ave,  San Fernando,  CA 91340"/>
    <s v="91340"/>
    <s v="Northeast"/>
    <x v="5"/>
  </r>
  <r>
    <x v="3"/>
    <x v="3"/>
    <s v="MOUNT GLEASON MS"/>
    <s v="10965 Mt Gleason Ave,  Sunland,  CA 91040"/>
    <s v="91040"/>
    <s v="Northeast"/>
    <x v="5"/>
  </r>
  <r>
    <x v="3"/>
    <x v="0"/>
    <s v="MOUNTAIN VIEW EL"/>
    <s v="6410 Olcott St,  Tujunga,  CA 91042"/>
    <s v="91042"/>
    <s v="Northeast"/>
    <x v="5"/>
  </r>
  <r>
    <x v="3"/>
    <x v="1"/>
    <s v="NO HOLLYWOOD SH"/>
    <s v="5231 Colfax Ave,  N Hollywood,  CA 91601"/>
    <s v="91601"/>
    <s v="Northeast"/>
    <x v="5"/>
  </r>
  <r>
    <x v="3"/>
    <x v="0"/>
    <s v="NOBLE EL"/>
    <s v="8329 Noble Ave,  North Hills,  CA 91343"/>
    <s v="91343"/>
    <s v="Northeast"/>
    <x v="5"/>
  </r>
  <r>
    <x v="3"/>
    <x v="0"/>
    <s v="O MELVENY EL"/>
    <s v="728 Woodworth St,  San Fernando,  CA 91340"/>
    <s v="91340"/>
    <s v="Northeast"/>
    <x v="5"/>
  </r>
  <r>
    <x v="3"/>
    <x v="0"/>
    <s v="OBAMA EL"/>
    <s v="8150 Cedros Ave,  Panorama City,  CA 91402"/>
    <s v="91402"/>
    <s v="Northeast"/>
    <x v="5"/>
  </r>
  <r>
    <x v="3"/>
    <x v="3"/>
    <s v="OLIVE VISTA MS"/>
    <s v="14600 Tyler St,  Sylmar,  CA 91342"/>
    <s v="91342"/>
    <s v="Northeast"/>
    <x v="4"/>
  </r>
  <r>
    <x v="3"/>
    <x v="0"/>
    <s v="OSCEOLA EL"/>
    <s v="14940 Osceola St,  Sylmar,  CA 91342"/>
    <s v="91342"/>
    <s v="Northeast"/>
    <x v="5"/>
  </r>
  <r>
    <x v="3"/>
    <x v="0"/>
    <s v="OXNARD EL"/>
    <s v="10912 Oxnard St,  N Hollywood,  CA 91606"/>
    <s v="91606"/>
    <s v="Northeast"/>
    <x v="5"/>
  </r>
  <r>
    <x v="3"/>
    <x v="3"/>
    <s v="PACOIMA MS"/>
    <s v="9919 Laurel Canyon Blvd,  Pacoima,  CA 91331"/>
    <s v="91331"/>
    <s v="Northeast"/>
    <x v="5"/>
  </r>
  <r>
    <x v="3"/>
    <x v="1"/>
    <s v="PANORAMA SH"/>
    <s v="8015 Van Nuys Blvd,  Panorama City,  CA 91402"/>
    <s v="91402"/>
    <s v="Northeast"/>
    <x v="5"/>
  </r>
  <r>
    <x v="3"/>
    <x v="0"/>
    <s v="PINEWOOD EL"/>
    <s v="10111 Silverton Ave,  Tujunga,  CA 91042"/>
    <s v="91042"/>
    <s v="Northeast"/>
    <x v="5"/>
  </r>
  <r>
    <x v="3"/>
    <x v="17"/>
    <s v="PLAINVIEW ACADEMC CA"/>
    <s v="10819 Plainview Ave,  Tujunga,  CA 91042"/>
    <s v="91042"/>
    <s v="Northeast"/>
    <x v="5"/>
  </r>
  <r>
    <x v="3"/>
    <x v="1"/>
    <s v="POLYTECHNIC SH"/>
    <s v="12431 Roscoe Blvd,  Sun Valley,  CA 91352"/>
    <s v="91352"/>
    <s v="Northeast"/>
    <x v="5"/>
  </r>
  <r>
    <x v="3"/>
    <x v="0"/>
    <s v="RANCHITO EL"/>
    <s v="7940 Ranchito Ave,  Panorama City,  CA 91402"/>
    <s v="91402"/>
    <s v="Northeast"/>
    <x v="5"/>
  </r>
  <r>
    <x v="3"/>
    <x v="3"/>
    <s v="REED MS"/>
    <s v="4525 Irvine Ave,  N Hollywood,  CA 91602"/>
    <s v="91602"/>
    <s v="Northeast"/>
    <x v="3"/>
  </r>
  <r>
    <x v="3"/>
    <x v="0"/>
    <s v="RIO VISTA EL"/>
    <s v="4243 Satsuma Ave,  N Hollywood,  CA 91602"/>
    <s v="91602"/>
    <s v="Northeast"/>
    <x v="5"/>
  </r>
  <r>
    <x v="3"/>
    <x v="17"/>
    <s v="Riverside Drive Charter"/>
    <s v="13061 Riverside Dr,  Sherman Oaks,  CA 91423"/>
    <s v="91423"/>
    <s v="Northeast"/>
    <x v="5"/>
  </r>
  <r>
    <x v="3"/>
    <x v="3"/>
    <s v="ROMER MS"/>
    <s v="6501 Laurel Canyon Blvd,  North Hollywood,  CA 91606"/>
    <s v="91606"/>
    <s v="Northeast"/>
    <x v="3"/>
  </r>
  <r>
    <x v="3"/>
    <x v="0"/>
    <s v="ROSCOE EL"/>
    <s v="10765 Strathern St,  Sun Valley,  CA 91352"/>
    <s v="91352"/>
    <s v="Northeast"/>
    <x v="5"/>
  </r>
  <r>
    <x v="3"/>
    <x v="0"/>
    <s v="SAN FERNANDO EL"/>
    <s v="1130 Mott St,  San Fernando,  CA 91340"/>
    <s v="91340"/>
    <s v="Northeast"/>
    <x v="5"/>
  </r>
  <r>
    <x v="3"/>
    <x v="3"/>
    <s v="SAN FERNANDO MS"/>
    <s v="130 N Brand Blvd,  San Fernando,  CA 91340"/>
    <s v="91340"/>
    <s v="Northeast"/>
    <x v="5"/>
  </r>
  <r>
    <x v="3"/>
    <x v="1"/>
    <s v="SAN FERNANDO SH"/>
    <s v="11133 O'Melveny Ave,  San Fernando,  CA 91340"/>
    <s v="91340"/>
    <s v="Northeast"/>
    <x v="5"/>
  </r>
  <r>
    <x v="3"/>
    <x v="0"/>
    <s v="SATICOY EL"/>
    <s v="7850 Ethel Ave,  N Hollywood,  CA 91605"/>
    <s v="91605"/>
    <s v="Northeast"/>
    <x v="5"/>
  </r>
  <r>
    <x v="3"/>
    <x v="0"/>
    <s v="SENDAK EL"/>
    <s v="11414 W Tiara St,  N Hollywood,  CA 91601"/>
    <s v="91601"/>
    <s v="Northeast"/>
    <x v="3"/>
  </r>
  <r>
    <x v="3"/>
    <x v="0"/>
    <s v="SHARP EL"/>
    <s v="13800 Pierce St,  Arleta,  CA 91331"/>
    <s v="91331"/>
    <s v="Northeast"/>
    <x v="5"/>
  </r>
  <r>
    <x v="3"/>
    <x v="17"/>
    <s v="SHERMAN OAKS EL CS"/>
    <s v="14755 Greenleaf St,  Sherman Oaks,  CA 91403"/>
    <s v="91403"/>
    <s v="Northeast"/>
    <x v="5"/>
  </r>
  <r>
    <x v="3"/>
    <x v="0"/>
    <s v="Stonehurst Av ES STEAM Magnet"/>
    <s v="9851 Stonehurst Ave,  Sun Valley,  CA 91352"/>
    <s v="91352"/>
    <s v="Northeast"/>
    <x v="5"/>
  </r>
  <r>
    <x v="3"/>
    <x v="0"/>
    <s v="STRATHERN EL"/>
    <s v="7939 St Clair Ave,  N Hollywood,  CA 91605"/>
    <s v="91605"/>
    <s v="Northeast"/>
    <x v="5"/>
  </r>
  <r>
    <x v="3"/>
    <x v="16"/>
    <s v="SUN VALLEY ET MAG"/>
    <s v="7330 Bakman Ave,  Sun Valley,  CA 91352"/>
    <s v="91352"/>
    <s v="Northeast"/>
    <x v="5"/>
  </r>
  <r>
    <x v="3"/>
    <x v="0"/>
    <s v="SUNLAND EL"/>
    <s v="8350 Hillrose St,  Sunland,  CA 91040"/>
    <s v="91040"/>
    <s v="Northeast"/>
    <x v="5"/>
  </r>
  <r>
    <x v="3"/>
    <x v="1"/>
    <s v="Sylmar Academy Biotech Health/Eng Magnet"/>
    <s v="13050 Borden Ave.,  Sylmar,  CA 91342"/>
    <s v="91342"/>
    <s v="Northeast"/>
    <x v="5"/>
  </r>
  <r>
    <x v="3"/>
    <x v="19"/>
    <s v="Sylmar Charter High School"/>
    <s v="13050 Borden Ave,  Sylmar,  CA 91342"/>
    <s v="91342"/>
    <s v="Northeast"/>
    <x v="6"/>
  </r>
  <r>
    <x v="3"/>
    <x v="0"/>
    <s v="SYLMAR EL"/>
    <s v="13291 Phillippi Ave,  Sylmar,  CA 91342"/>
    <s v="91342"/>
    <s v="Northeast"/>
    <x v="5"/>
  </r>
  <r>
    <x v="3"/>
    <x v="7"/>
    <s v="SYLMAR LDSHP ACAD"/>
    <s v="14550 Bledsoe St.,  Sylmar,  CA 91342"/>
    <s v="91342"/>
    <s v="Northeast"/>
    <x v="5"/>
  </r>
  <r>
    <x v="3"/>
    <x v="0"/>
    <s v="SYLVAN PARK EL"/>
    <s v="6238 Noble Ave,  Van Nuys,  CA 91411"/>
    <s v="91411"/>
    <s v="Northeast"/>
    <x v="5"/>
  </r>
  <r>
    <x v="3"/>
    <x v="0"/>
    <s v="TELFAIR EL"/>
    <s v="10975 Telfair Ave,  Pacoima,  CA 91331"/>
    <s v="91331"/>
    <s v="Northeast"/>
    <x v="5"/>
  </r>
  <r>
    <x v="3"/>
    <x v="4"/>
    <s v="The Science Academy STEM Magnet"/>
    <s v="5525 VINELAND AVE,  NORTH HOLLYWOOD,  CA 91601"/>
    <s v="91601"/>
    <s v="Northeast"/>
    <x v="3"/>
  </r>
  <r>
    <x v="3"/>
    <x v="0"/>
    <s v="TOLUCA LAKE EL"/>
    <s v="4840 Cahuenga Blvd,  N Hollywood,  CA 91601"/>
    <s v="91601"/>
    <s v="Northeast"/>
    <x v="3"/>
  </r>
  <r>
    <x v="3"/>
    <x v="0"/>
    <s v="VALERIO EL"/>
    <s v="15035 Valerio St,  Van Nuys,  CA 91405"/>
    <s v="91405"/>
    <s v="Northeast"/>
    <x v="5"/>
  </r>
  <r>
    <x v="3"/>
    <x v="16"/>
    <s v="Valley Oaks Center for Enr Studies Mag"/>
    <s v="9171 Telfair Ave,  Sun Valley,  CA 91352"/>
    <s v="91352"/>
    <s v="Northeast"/>
    <x v="5"/>
  </r>
  <r>
    <x v="3"/>
    <x v="0"/>
    <s v="VAN NUYS EL"/>
    <s v="6464 Sylmar Ave,  Van Nuys,  CA 91401"/>
    <s v="91401"/>
    <s v="Northeast"/>
    <x v="5"/>
  </r>
  <r>
    <x v="3"/>
    <x v="3"/>
    <s v="VAN NUYS MS"/>
    <s v="5435 Vesper Ave,  Van Nuys,  CA 91411"/>
    <s v="91411"/>
    <s v="Northeast"/>
    <x v="5"/>
  </r>
  <r>
    <x v="3"/>
    <x v="1"/>
    <s v="VAN NUYS SH"/>
    <s v="6535 Cedros Ave,  Van Nuys,  CA 91411"/>
    <s v="91411"/>
    <s v="Northeast"/>
    <x v="5"/>
  </r>
  <r>
    <x v="3"/>
    <x v="0"/>
    <s v="VENA EL"/>
    <s v="9377 Vena Ave,  Arleta,  CA 91331"/>
    <s v="91331"/>
    <s v="Northeast"/>
    <x v="5"/>
  </r>
  <r>
    <x v="3"/>
    <x v="1"/>
    <s v="VERDUGO HILLS SH"/>
    <s v="10625 Plainview Ave,  Tujunga,  CA 91042"/>
    <s v="91042"/>
    <s v="Northeast"/>
    <x v="5"/>
  </r>
  <r>
    <x v="3"/>
    <x v="0"/>
    <s v="VICTORY EL"/>
    <s v="6315 Radford Ave,  N Hollywood,  CA 91606"/>
    <s v="91606"/>
    <s v="Northeast"/>
    <x v="5"/>
  </r>
  <r>
    <x v="3"/>
    <x v="7"/>
    <s v="Vinedale College Preparatory Academy"/>
    <s v="10150 La Tuna Canyon Rd,  Sun Valley,  CA 91352"/>
    <s v="91352"/>
    <s v="Northeast"/>
    <x v="5"/>
  </r>
  <r>
    <x v="3"/>
    <x v="0"/>
    <s v="VISTA DEL VALLE ACAD"/>
    <s v="12441 Bromont Ave,  San Fernando,  CA 91340"/>
    <s v="91340"/>
    <s v="Northeast"/>
    <x v="5"/>
  </r>
  <r>
    <x v="3"/>
    <x v="3"/>
    <s v="VISTA MS"/>
    <s v="15040 Roscoe Blvd,  Panorama City,  CA 91402"/>
    <s v="91402"/>
    <s v="Northeast"/>
    <x v="5"/>
  </r>
  <r>
    <x v="4"/>
    <x v="0"/>
    <s v="ACAD FOR ENRCH SCI"/>
    <s v="17551 Miranda St.,  Encino,  CA 91316"/>
    <s v="91316"/>
    <s v="Northwest"/>
    <x v="6"/>
  </r>
  <r>
    <x v="4"/>
    <x v="18"/>
    <s v="Alfred B. Nobel Charter Middle"/>
    <s v="9950 Tampa Ave,  Northridge,  CA 91324"/>
    <s v="91324"/>
    <s v="Northwest"/>
    <x v="6"/>
  </r>
  <r>
    <x v="4"/>
    <x v="0"/>
    <s v="ALTA CALIFORNIA EL"/>
    <s v="14859 Rayen St,  Panorama City,  CA 91402"/>
    <s v="91402"/>
    <s v="Northwest"/>
    <x v="5"/>
  </r>
  <r>
    <x v="4"/>
    <x v="0"/>
    <s v="ANATOLA EL"/>
    <s v="7364 Anatola Ave,  Lake Balboa,  CA 91406"/>
    <s v="91406"/>
    <s v="Northwest"/>
    <x v="6"/>
  </r>
  <r>
    <x v="4"/>
    <x v="0"/>
    <s v="ANDASOL EL"/>
    <s v="10126 Encino Ave,  Northridge,  CA 91325"/>
    <s v="91325"/>
    <s v="Northwest"/>
    <x v="6"/>
  </r>
  <r>
    <x v="4"/>
    <x v="0"/>
    <s v="BALBOA G/HA MAG"/>
    <s v="17020 Labrador St,  Northridge,  CA 91325"/>
    <s v="91325"/>
    <s v="Northwest"/>
    <x v="6"/>
  </r>
  <r>
    <x v="4"/>
    <x v="0"/>
    <s v="BASSETT EL"/>
    <s v="15756 Bassett St,  Lake Balboa,  CA 91406"/>
    <s v="91406"/>
    <s v="Northwest"/>
    <x v="6"/>
  </r>
  <r>
    <x v="4"/>
    <x v="17"/>
    <s v="BECKFORD CHTR ENR ST"/>
    <s v="19130 Tulsa St,  Northridge,  CA 91326"/>
    <s v="91326"/>
    <s v="Northwest"/>
    <x v="6"/>
  </r>
  <r>
    <x v="4"/>
    <x v="0"/>
    <s v="BERTRAND EL"/>
    <s v="7021 Bertrand Ave,  Reseda,  CA 91335"/>
    <s v="91335"/>
    <s v="Northwest"/>
    <x v="6"/>
  </r>
  <r>
    <x v="4"/>
    <x v="0"/>
    <s v="BLYTHE EL"/>
    <s v="18730 Blythe St,  Reseda,  CA 91335"/>
    <s v="91335"/>
    <s v="Northwest"/>
    <x v="6"/>
  </r>
  <r>
    <x v="4"/>
    <x v="17"/>
    <s v="CALABASH CA"/>
    <s v="23055 Eugene St,  Woodland Hills,  CA 91364"/>
    <s v="91364"/>
    <s v="Northwest"/>
    <x v="6"/>
  </r>
  <r>
    <x v="4"/>
    <x v="0"/>
    <s v="Calahan Street Elementary"/>
    <s v="18722 Knapp St,  Northridge,  CA 91324"/>
    <s v="91324"/>
    <s v="Northwest"/>
    <x v="6"/>
  </r>
  <r>
    <x v="4"/>
    <x v="17"/>
    <s v="CALVERT CHTR FOR ES"/>
    <s v="19850 Delano St,  Woodland Hills,  CA 91367"/>
    <s v="91367"/>
    <s v="Northwest"/>
    <x v="6"/>
  </r>
  <r>
    <x v="4"/>
    <x v="0"/>
    <s v="CANOGA PARK EL"/>
    <s v="7438 Topanga Canyon Blvd,  Canoga Park,  CA 91303"/>
    <s v="91303"/>
    <s v="Northwest"/>
    <x v="6"/>
  </r>
  <r>
    <x v="4"/>
    <x v="1"/>
    <s v="CANOGA PARK SH"/>
    <s v="6850 Topanga Canyon Blvd,  Canoga Park,  CA 91303"/>
    <s v="91303"/>
    <s v="Northwest"/>
    <x v="6"/>
  </r>
  <r>
    <x v="4"/>
    <x v="0"/>
    <s v="CANTARA EL"/>
    <s v="17950 Cantara St,  Reseda,  CA 91335"/>
    <s v="91335"/>
    <s v="Northwest"/>
    <x v="6"/>
  </r>
  <r>
    <x v="4"/>
    <x v="0"/>
    <s v="CAPISTRANO EL"/>
    <s v="8118 Capistrano Ave,  West Hills,  CA 91304"/>
    <s v="91304"/>
    <s v="Northwest"/>
    <x v="6"/>
  </r>
  <r>
    <x v="4"/>
    <x v="17"/>
    <s v="Castlebay Lane Charter"/>
    <s v="19010 Castlebay Ln,  Northridge,  CA 91326"/>
    <s v="91326"/>
    <s v="Northwest"/>
    <x v="6"/>
  </r>
  <r>
    <x v="4"/>
    <x v="0"/>
    <s v="CHASE EL"/>
    <s v="14041 Chase St,  Panorama City,  CA 91402"/>
    <s v="91402"/>
    <s v="Northwest"/>
    <x v="5"/>
  </r>
  <r>
    <x v="4"/>
    <x v="19"/>
    <s v="CHATSWORTH CHTR HS"/>
    <s v="10027 Lurline Ave,  Chatsworth,  CA 91311"/>
    <s v="91311"/>
    <s v="Northwest"/>
    <x v="6"/>
  </r>
  <r>
    <x v="4"/>
    <x v="0"/>
    <s v="Chatsworth Park ES UP/CD Magnet"/>
    <s v="22005 Devonshire St,  Chatsworth,  CA 91311"/>
    <s v="91311"/>
    <s v="Northwest"/>
    <x v="6"/>
  </r>
  <r>
    <x v="4"/>
    <x v="19"/>
    <s v="CLEVELAND CHTR HS"/>
    <s v="8140 Vanalden Ave,  Reseda,  CA 91335"/>
    <s v="91335"/>
    <s v="Northwest"/>
    <x v="6"/>
  </r>
  <r>
    <x v="4"/>
    <x v="0"/>
    <s v="COHASSET EL"/>
    <s v="15810 Saticoy St,  Lake Balboa,  CA 91406"/>
    <s v="91406"/>
    <s v="Northwest"/>
    <x v="6"/>
  </r>
  <r>
    <x v="4"/>
    <x v="3"/>
    <s v="COLUMBUS MS"/>
    <s v="22250 Elkwood St,  Canoga Park,  CA 91304"/>
    <s v="91304"/>
    <s v="Northwest"/>
    <x v="6"/>
  </r>
  <r>
    <x v="4"/>
    <x v="0"/>
    <s v="DANUBE EL"/>
    <s v="11220 Danube Ave,  Granada Hills,  CA 91344"/>
    <s v="91344"/>
    <s v="Northwest"/>
    <x v="6"/>
  </r>
  <r>
    <x v="4"/>
    <x v="0"/>
    <s v="Darby Avenue Elementary"/>
    <s v="10818 Darby Ave,  Porter Ranch,  CA 91326"/>
    <s v="91326"/>
    <s v="Northwest"/>
    <x v="6"/>
  </r>
  <r>
    <x v="4"/>
    <x v="17"/>
    <s v="DEARBORN EL CA"/>
    <s v="9240 Wish Ave,  Northridge,  CA 91325"/>
    <s v="91325"/>
    <s v="Northwest"/>
    <x v="6"/>
  </r>
  <r>
    <x v="4"/>
    <x v="17"/>
    <s v="EL ORO WAY CHTR CES"/>
    <s v="12230 El Oro Way,  Granada Hills,  CA 91344"/>
    <s v="91344"/>
    <s v="Northwest"/>
    <x v="6"/>
  </r>
  <r>
    <x v="4"/>
    <x v="0"/>
    <s v="Emelita St El"/>
    <s v="17931 Hatteras St,  Encino,  CA 91316"/>
    <s v="91316"/>
    <s v="Northwest"/>
    <x v="6"/>
  </r>
  <r>
    <x v="4"/>
    <x v="17"/>
    <s v="Enadia Way Tech Charter"/>
    <s v="22944 Enadia Way,  West Hills,  CA 91307"/>
    <s v="91307"/>
    <s v="Northwest"/>
    <x v="6"/>
  </r>
  <r>
    <x v="4"/>
    <x v="17"/>
    <s v="ENCINO CHARTER EL"/>
    <s v="16941 Addison St,  Encino,  CA 91316"/>
    <s v="91316"/>
    <s v="Northwest"/>
    <x v="6"/>
  </r>
  <r>
    <x v="4"/>
    <x v="3"/>
    <s v="FROST MS"/>
    <s v="12314 Bradford Pl,  Granada Hills,  CA 91344"/>
    <s v="91344"/>
    <s v="Northwest"/>
    <x v="5"/>
  </r>
  <r>
    <x v="4"/>
    <x v="0"/>
    <s v="FULLBRIGHT EL"/>
    <s v="6940 Fullbright Ave,  Winnetka,  CA 91306"/>
    <s v="91306"/>
    <s v="Northwest"/>
    <x v="6"/>
  </r>
  <r>
    <x v="4"/>
    <x v="0"/>
    <s v="GARDEN GROVE EL"/>
    <s v="18141 Valerio St,  Reseda,  CA 91335"/>
    <s v="91335"/>
    <s v="Northwest"/>
    <x v="6"/>
  </r>
  <r>
    <x v="4"/>
    <x v="18"/>
    <s v="Gaspar de Portola Charter Middle"/>
    <s v="18720 Linnet St,  Tarzana,  CA 91356"/>
    <s v="91356"/>
    <s v="Northwest"/>
    <x v="6"/>
  </r>
  <r>
    <x v="4"/>
    <x v="0"/>
    <s v="GAULT EL"/>
    <s v="17000 Gault St,  Lake Balboa,  CA 91406"/>
    <s v="91406"/>
    <s v="Northwest"/>
    <x v="6"/>
  </r>
  <r>
    <x v="4"/>
    <x v="18"/>
    <s v="George E Hale Charter Acad"/>
    <s v="23830 Califa St,  Woodland Hills,  CA 91367"/>
    <s v="91367"/>
    <s v="Northwest"/>
    <x v="6"/>
  </r>
  <r>
    <x v="4"/>
    <x v="0"/>
    <s v="GERMAIN ACAD AA"/>
    <s v="20730 Germain St,  Chatsworth,  CA 91311"/>
    <s v="91311"/>
    <s v="Northwest"/>
    <x v="6"/>
  </r>
  <r>
    <x v="4"/>
    <x v="0"/>
    <s v="GLEDHILL EL"/>
    <s v="16030 Gledhill St,  North Hills,  CA 91343"/>
    <s v="91343"/>
    <s v="Northwest"/>
    <x v="6"/>
  </r>
  <r>
    <x v="4"/>
    <x v="0"/>
    <s v="Granada Elementary"/>
    <s v="17170 Tribune St,  Granada Hills,  CA 91344"/>
    <s v="91344"/>
    <s v="Northwest"/>
    <x v="6"/>
  </r>
  <r>
    <x v="4"/>
    <x v="17"/>
    <s v="HAMLIN CA"/>
    <s v="22627 Hamlin St,  West Hills,  CA 91307"/>
    <s v="91307"/>
    <s v="Northwest"/>
    <x v="6"/>
  </r>
  <r>
    <x v="4"/>
    <x v="0"/>
    <s v="HART ST EL"/>
    <s v="21040 Hart St,  Canoga Park,  CA 91303"/>
    <s v="91303"/>
    <s v="Northwest"/>
    <x v="6"/>
  </r>
  <r>
    <x v="4"/>
    <x v="0"/>
    <s v="Haskell STEAM Magnet"/>
    <s v="15850 Tulsa St,  Granada Hills,  CA 91344"/>
    <s v="91344"/>
    <s v="Northwest"/>
    <x v="6"/>
  </r>
  <r>
    <x v="4"/>
    <x v="17"/>
    <s v="HAYNES CES"/>
    <s v="6624 Lockhurst Drive,  West Hills,  CA 91307"/>
    <s v="91307"/>
    <s v="Northwest"/>
    <x v="6"/>
  </r>
  <r>
    <x v="4"/>
    <x v="3"/>
    <s v="HENRY MS"/>
    <s v="17340 San Jose St,  Granada Hills,  CA 91344"/>
    <s v="91344"/>
    <s v="Northwest"/>
    <x v="5"/>
  </r>
  <r>
    <x v="4"/>
    <x v="20"/>
    <s v="HESBY OAKS LEAD CHTR"/>
    <s v="15530 Hesby St,  Encino,  CA 91436"/>
    <s v="91436"/>
    <s v="Northwest"/>
    <x v="6"/>
  </r>
  <r>
    <x v="4"/>
    <x v="3"/>
    <s v="HOLMES MS"/>
    <s v="9351 Paso Robles Ave,  Northridge,  CA 91325"/>
    <s v="91325"/>
    <s v="Northwest"/>
    <x v="6"/>
  </r>
  <r>
    <x v="4"/>
    <x v="17"/>
    <s v="JUSTICE ST ACAD CHTR"/>
    <s v="23350 Justice St,  West Hills,  CA 91304"/>
    <s v="91304"/>
    <s v="Northwest"/>
    <x v="6"/>
  </r>
  <r>
    <x v="4"/>
    <x v="1"/>
    <s v="KENNEDY SH"/>
    <s v="11254 Gothic Ave,  Granada Hills,  CA 91344"/>
    <s v="91344"/>
    <s v="Northwest"/>
    <x v="6"/>
  </r>
  <r>
    <x v="4"/>
    <x v="17"/>
    <s v="KNOLLWOOD PREP ACAD"/>
    <s v="11822 Gerald Ae,  Granada Hills,  CA 91344"/>
    <s v="91344"/>
    <s v="Northwest"/>
    <x v="6"/>
  </r>
  <r>
    <x v="4"/>
    <x v="4"/>
    <s v="Lake Balboa College Prep Magnet K-12"/>
    <s v="6701 Balboa Blvd,  Lake Balboa,  CA 91406"/>
    <s v="91406"/>
    <s v="Northwest"/>
    <x v="6"/>
  </r>
  <r>
    <x v="4"/>
    <x v="0"/>
    <s v="LANAI EL"/>
    <s v="4241 Lanai Rd,  Encino,  CA 91436"/>
    <s v="91436"/>
    <s v="Northwest"/>
    <x v="6"/>
  </r>
  <r>
    <x v="4"/>
    <x v="0"/>
    <s v="LANGDON EL"/>
    <s v="8817 Langdon Ave,  North Hills,  CA 91343"/>
    <s v="91343"/>
    <s v="Northwest"/>
    <x v="6"/>
  </r>
  <r>
    <x v="4"/>
    <x v="0"/>
    <s v="LASSEN EL"/>
    <s v="15017 Superior St,  North Hills,  CA 91343"/>
    <s v="91343"/>
    <s v="Northwest"/>
    <x v="5"/>
  </r>
  <r>
    <x v="4"/>
    <x v="3"/>
    <s v="LAWRENCE MS"/>
    <s v="10100 Variel Ave,  Chatsworth,  CA 91311"/>
    <s v="91311"/>
    <s v="Northwest"/>
    <x v="6"/>
  </r>
  <r>
    <x v="4"/>
    <x v="0"/>
    <s v="LEMAY EL"/>
    <s v="17520 Vanowen St,  Lake Balboa,  CA 91406"/>
    <s v="91406"/>
    <s v="Northwest"/>
    <x v="6"/>
  </r>
  <r>
    <x v="4"/>
    <x v="0"/>
    <s v="LIGGETT EL"/>
    <s v="9373 Moonbeam Ave,  Panorama City,  CA 91402"/>
    <s v="91402"/>
    <s v="Northwest"/>
    <x v="5"/>
  </r>
  <r>
    <x v="4"/>
    <x v="0"/>
    <s v="LIMERICK EL"/>
    <s v="8530 Limerick Ave,  Winnetka,  CA 91306"/>
    <s v="91306"/>
    <s v="Northwest"/>
    <x v="6"/>
  </r>
  <r>
    <x v="4"/>
    <x v="17"/>
    <s v="LOCKHURST DR CHTR EL"/>
    <s v="6170 Lockhurst Dr,  Woodland Hills,  CA 91367"/>
    <s v="91367"/>
    <s v="Northwest"/>
    <x v="6"/>
  </r>
  <r>
    <x v="4"/>
    <x v="0"/>
    <s v="LORNE EL"/>
    <s v="17440 Lorne St,  Northridge,  CA 91325"/>
    <s v="91325"/>
    <s v="Northwest"/>
    <x v="6"/>
  </r>
  <r>
    <x v="4"/>
    <x v="0"/>
    <s v="MAYALL EL"/>
    <s v="16701 Mayall St,  North Hills,  CA 91343"/>
    <s v="91343"/>
    <s v="Northwest"/>
    <x v="6"/>
  </r>
  <r>
    <x v="4"/>
    <x v="0"/>
    <s v="MELVIN EL"/>
    <s v="7700 Melvin Ave,  Reseda,  CA 91335"/>
    <s v="91335"/>
    <s v="Northwest"/>
    <x v="6"/>
  </r>
  <r>
    <x v="4"/>
    <x v="1"/>
    <s v="MONROE SH"/>
    <s v="9229 Haskell Ave,  North Hills,  CA 91343"/>
    <s v="91343"/>
    <s v="Northwest"/>
    <x v="6"/>
  </r>
  <r>
    <x v="4"/>
    <x v="0"/>
    <s v="MOSK EL"/>
    <s v="7335 Lubao Avenue,  Winnetka,  CA 91306"/>
    <s v="91306"/>
    <s v="Northwest"/>
    <x v="6"/>
  </r>
  <r>
    <x v="4"/>
    <x v="3"/>
    <s v="MULHOLLAND MS"/>
    <s v="17120 Vanowen St,  Lake Balboa,  CA 91406"/>
    <s v="91406"/>
    <s v="Northwest"/>
    <x v="6"/>
  </r>
  <r>
    <x v="4"/>
    <x v="0"/>
    <s v="NAPA EL"/>
    <s v="19010 Napa St,  Northridge,  CA 91324"/>
    <s v="91324"/>
    <s v="Northwest"/>
    <x v="6"/>
  </r>
  <r>
    <x v="4"/>
    <x v="17"/>
    <s v="NESTLE AVE CHARTER"/>
    <s v="5060 Nestle Ave,  Tarzana,  CA 91356"/>
    <s v="91356"/>
    <s v="Northwest"/>
    <x v="6"/>
  </r>
  <r>
    <x v="4"/>
    <x v="0"/>
    <s v="NEVADA EL"/>
    <s v="22120 Chase St,  West Hills,  CA 91304"/>
    <s v="91304"/>
    <s v="Northwest"/>
    <x v="6"/>
  </r>
  <r>
    <x v="4"/>
    <x v="0"/>
    <s v="NEWCASTLE EL"/>
    <s v="6520 Newcastle Ave,  Reseda,  CA 91335"/>
    <s v="91335"/>
    <s v="Northwest"/>
    <x v="6"/>
  </r>
  <r>
    <x v="4"/>
    <x v="1"/>
    <s v="NORTHRIDGE ACAD SH"/>
    <s v="9601 Zelzah Ave,  Northridge,  CA 91325"/>
    <s v="91325"/>
    <s v="Northwest"/>
    <x v="6"/>
  </r>
  <r>
    <x v="4"/>
    <x v="3"/>
    <s v="NORTHRIDGE MS"/>
    <s v="17960 Chase St,  Northridge,  CA 91325"/>
    <s v="91325"/>
    <s v="Northwest"/>
    <x v="6"/>
  </r>
  <r>
    <x v="4"/>
    <x v="0"/>
    <s v="PANORAMA CITY EL"/>
    <s v="8600 Kester Avenue,  Panorama City,  CA 91402"/>
    <s v="91402"/>
    <s v="Northwest"/>
    <x v="5"/>
  </r>
  <r>
    <x v="4"/>
    <x v="0"/>
    <s v="PARKS LC"/>
    <s v="8855 Noble Ave,  North Hills,  CA 91343"/>
    <s v="91343"/>
    <s v="Northwest"/>
    <x v="6"/>
  </r>
  <r>
    <x v="4"/>
    <x v="0"/>
    <s v="Parthenia Academy of Arts and Technology"/>
    <s v="16825 Napa St,  North Hills,  CA 91343"/>
    <s v="91343"/>
    <s v="Northwest"/>
    <x v="6"/>
  </r>
  <r>
    <x v="4"/>
    <x v="1"/>
    <s v="PEARL JOURN/COMM MAG"/>
    <s v="6649 Balboa Blvd,  Lake Balboa,  CA 91406"/>
    <s v="91406"/>
    <s v="Northwest"/>
    <x v="6"/>
  </r>
  <r>
    <x v="4"/>
    <x v="0"/>
    <s v="PLUMMER EL"/>
    <s v="9340 Noble Ave,  North Hills,  CA 91343"/>
    <s v="91343"/>
    <s v="Northwest"/>
    <x v="5"/>
  </r>
  <r>
    <x v="4"/>
    <x v="17"/>
    <s v="POMELO COMMUNITY CS"/>
    <s v="7633 March Ave,  West Hills,  CA 91304"/>
    <s v="91304"/>
    <s v="Northwest"/>
    <x v="6"/>
  </r>
  <r>
    <x v="4"/>
    <x v="3"/>
    <s v="PORTER MS"/>
    <s v="15960 Kingsbury St,  Granada Hills,  CA 91344"/>
    <s v="91344"/>
    <s v="Northwest"/>
    <x v="5"/>
  </r>
  <r>
    <x v="4"/>
    <x v="15"/>
    <s v="PORTER RANCH SCHOOL"/>
    <s v="12450 Mason Ave,  Porter Ranch,  CA 91326"/>
    <s v="91326"/>
    <s v="Northwest"/>
    <x v="6"/>
  </r>
  <r>
    <x v="4"/>
    <x v="0"/>
    <s v="PRIMARY ACADEMY"/>
    <s v="9075 Willis Ave,  Panorama City,  CA 91402"/>
    <s v="91402"/>
    <s v="Northwest"/>
    <x v="5"/>
  </r>
  <r>
    <x v="4"/>
    <x v="21"/>
    <s v="Reseda Charter High School"/>
    <s v="18230 Kittridge St,  Reseda,  CA 91335"/>
    <s v="91335"/>
    <s v="Northwest"/>
    <x v="6"/>
  </r>
  <r>
    <x v="4"/>
    <x v="0"/>
    <s v="RESEDA EL"/>
    <s v="7265 Amigo Ave,  Reseda,  CA 91335"/>
    <s v="91335"/>
    <s v="Northwest"/>
    <x v="6"/>
  </r>
  <r>
    <x v="4"/>
    <x v="0"/>
    <s v="SAN JOSE EL"/>
    <s v="14928 Clymer St,  Mission Hills,  CA 91345"/>
    <s v="91345"/>
    <s v="Northwest"/>
    <x v="6"/>
  </r>
  <r>
    <x v="4"/>
    <x v="0"/>
    <s v="SANTANA ARTS ACADEMY"/>
    <s v="9301 N Columbus Ave,  North Hills,  CA 91343"/>
    <s v="91343"/>
    <s v="Northwest"/>
    <x v="6"/>
  </r>
  <r>
    <x v="4"/>
    <x v="3"/>
    <s v="SEPULVEDA MS"/>
    <s v="15330 Plummer St,  North Hills,  CA 91343"/>
    <s v="91343"/>
    <s v="Northwest"/>
    <x v="5"/>
  </r>
  <r>
    <x v="4"/>
    <x v="17"/>
    <s v="SERRANIA CES"/>
    <s v="5014 Serrania Ave,  Woodland Hills,  CA 91364"/>
    <s v="91364"/>
    <s v="Northwest"/>
    <x v="6"/>
  </r>
  <r>
    <x v="4"/>
    <x v="0"/>
    <s v="SHIRLEY EL"/>
    <s v="19452 Hart St,  Reseda,  CA 91335"/>
    <s v="91335"/>
    <s v="Northwest"/>
    <x v="6"/>
  </r>
  <r>
    <x v="4"/>
    <x v="22"/>
    <s v="SOCES MAG"/>
    <s v="18605 Erwin St,  Reseda,  CA 91335"/>
    <s v="91335"/>
    <s v="Northwest"/>
    <x v="6"/>
  </r>
  <r>
    <x v="4"/>
    <x v="0"/>
    <s v="STAGG EL"/>
    <s v="7839 Amestoy Ave,  Lake Balboa,  CA 91406"/>
    <s v="91406"/>
    <s v="Northwest"/>
    <x v="6"/>
  </r>
  <r>
    <x v="4"/>
    <x v="0"/>
    <s v="SUNNY BRAE EL"/>
    <s v="20620 Arminta St,  Winnetka,  CA 91306"/>
    <s v="91306"/>
    <s v="Northwest"/>
    <x v="6"/>
  </r>
  <r>
    <x v="4"/>
    <x v="17"/>
    <s v="SUPERIOR EL"/>
    <s v="9756 Oso Ave,  Chatsworth,  CA 91311"/>
    <s v="91311"/>
    <s v="Northwest"/>
    <x v="6"/>
  </r>
  <r>
    <x v="4"/>
    <x v="3"/>
    <s v="SUTTER MS"/>
    <s v="7330 Winnetka Ave,  Winnetka,  CA 91306"/>
    <s v="91306"/>
    <s v="Northwest"/>
    <x v="6"/>
  </r>
  <r>
    <x v="4"/>
    <x v="0"/>
    <s v="TARZANA EL"/>
    <s v="5726 Topeka Dr,  Tarzana,  CA 91356"/>
    <s v="91356"/>
    <s v="Northwest"/>
    <x v="6"/>
  </r>
  <r>
    <x v="4"/>
    <x v="17"/>
    <s v="Topeka Charter for Advanced Studies"/>
    <s v="9815 Topeka Dr,  Northridge,  CA 91324"/>
    <s v="91324"/>
    <s v="Northwest"/>
    <x v="6"/>
  </r>
  <r>
    <x v="4"/>
    <x v="0"/>
    <s v="TULSA EL"/>
    <s v="10900 Hayvenhurst Ave,  Granada Hills,  CA 91344"/>
    <s v="91344"/>
    <s v="Northwest"/>
    <x v="6"/>
  </r>
  <r>
    <x v="4"/>
    <x v="1"/>
    <s v="VALLEY ACAD ARTS/SCI"/>
    <s v="10445 Balboa Blvd,  Granada Hills,  CA 91344"/>
    <s v="91344"/>
    <s v="Northwest"/>
    <x v="6"/>
  </r>
  <r>
    <x v="4"/>
    <x v="17"/>
    <s v="Van Gogh Charter"/>
    <s v="17160 Van Gogh St,  Granada Hills,  CA 91344"/>
    <s v="91344"/>
    <s v="Northwest"/>
    <x v="6"/>
  </r>
  <r>
    <x v="4"/>
    <x v="0"/>
    <s v="VANALDEN EL"/>
    <s v="19019 Delano St,  Reseda,  CA 91335"/>
    <s v="91335"/>
    <s v="Northwest"/>
    <x v="6"/>
  </r>
  <r>
    <x v="4"/>
    <x v="0"/>
    <s v="VINTAGE MATH/SCI MAG"/>
    <s v="15848 Stare St,  North Hills,  CA 91343"/>
    <s v="91343"/>
    <s v="Northwest"/>
    <x v="6"/>
  </r>
  <r>
    <x v="4"/>
    <x v="17"/>
    <s v="Welby Way Charter ES &amp; GHA Magnet"/>
    <s v="23456 Welby Way,  West Hills,  CA 91307"/>
    <s v="91307"/>
    <s v="Northwest"/>
    <x v="6"/>
  </r>
  <r>
    <x v="4"/>
    <x v="17"/>
    <s v="WILBUR EL"/>
    <s v="5213 Crebs Ave,  Tarzana,  CA 91356"/>
    <s v="91356"/>
    <s v="Northwest"/>
    <x v="6"/>
  </r>
  <r>
    <x v="4"/>
    <x v="19"/>
    <s v="William Howard Taft Charter HS"/>
    <s v="5461 Winnetka Ave,  Woodland Hills,  CA 91364"/>
    <s v="91364"/>
    <s v="Northwest"/>
    <x v="6"/>
  </r>
  <r>
    <x v="4"/>
    <x v="0"/>
    <s v="WINNETKA EL"/>
    <s v="8240 Winnetka Ave,  Winnetka,  CA 91306"/>
    <s v="91306"/>
    <s v="Northwest"/>
    <x v="6"/>
  </r>
  <r>
    <x v="4"/>
    <x v="17"/>
    <s v="Woodlake Elementary Community Charter"/>
    <s v="23231 Hatteras St,  Woodland Hills,  CA 91367"/>
    <s v="91367"/>
    <s v="Northwest"/>
    <x v="6"/>
  </r>
  <r>
    <x v="4"/>
    <x v="3"/>
    <s v="WOODLAND HILLS ACAD"/>
    <s v="20800 Burbank Blvd,  Woodland Hills,  CA 91367"/>
    <s v="91367"/>
    <s v="Northwest"/>
    <x v="6"/>
  </r>
  <r>
    <x v="4"/>
    <x v="17"/>
    <s v="WOODLAND HILLS CES"/>
    <s v="22201 San Miguel St,  Woodland Hills,  CA 91364"/>
    <s v="91364"/>
    <s v="Northwest"/>
    <x v="6"/>
  </r>
  <r>
    <x v="5"/>
    <x v="0"/>
    <s v="42ND ST EL"/>
    <s v="4231 4th Ave.,  Los Angeles,  CA 90008"/>
    <s v="90008"/>
    <s v="West"/>
    <x v="7"/>
  </r>
  <r>
    <x v="5"/>
    <x v="0"/>
    <s v="52ND ST EL"/>
    <s v="816 W 51st St,  Los Angeles,  CA 90037"/>
    <s v="90037"/>
    <s v="West"/>
    <x v="7"/>
  </r>
  <r>
    <x v="5"/>
    <x v="0"/>
    <s v="54TH ST EL"/>
    <s v="5501 S Eileen Ave,  Los Angeles,  CA 90043"/>
    <s v="90043"/>
    <s v="West"/>
    <x v="7"/>
  </r>
  <r>
    <x v="5"/>
    <x v="0"/>
    <s v="59TH ST EL"/>
    <s v="5939 Second Ave,  Los Angeles,  CA 90043"/>
    <s v="90043"/>
    <s v="West"/>
    <x v="7"/>
  </r>
  <r>
    <x v="5"/>
    <x v="0"/>
    <s v="61ST ST EL"/>
    <s v="6020 S Figueroa St,  Los Angeles,  CA 90003"/>
    <s v="90003"/>
    <s v="West"/>
    <x v="7"/>
  </r>
  <r>
    <x v="5"/>
    <x v="0"/>
    <s v="6TH AVE EL"/>
    <s v="3109 6th Ave.,  Los Angeles,  CA 90018"/>
    <s v="90018"/>
    <s v="West"/>
    <x v="7"/>
  </r>
  <r>
    <x v="5"/>
    <x v="0"/>
    <s v="74TH ST EL"/>
    <s v="2112 W 74th St,  Los Angeles,  CA 90047"/>
    <s v="90047"/>
    <s v="West"/>
    <x v="7"/>
  </r>
  <r>
    <x v="5"/>
    <x v="0"/>
    <s v="95TH ST EL"/>
    <s v="1109 W 96th St,  Los Angeles,  CA 90044"/>
    <s v="90044"/>
    <s v="West"/>
    <x v="7"/>
  </r>
  <r>
    <x v="5"/>
    <x v="0"/>
    <s v="ANGELES MESA EL"/>
    <s v="2611 W 52nd St,  Los Angeles,  CA 90043"/>
    <s v="90043"/>
    <s v="West"/>
    <x v="7"/>
  </r>
  <r>
    <x v="5"/>
    <x v="3"/>
    <s v="AUDUBON MS"/>
    <s v="4120 11th Ave,  Los Angeles,  CA 90008"/>
    <s v="90008"/>
    <s v="West"/>
    <x v="7"/>
  </r>
  <r>
    <x v="5"/>
    <x v="0"/>
    <s v="BALDWIN HILLS EL"/>
    <s v="5421 Rodeo Rd,  Los Angeles,  CA 90016"/>
    <s v="90016"/>
    <s v="West"/>
    <x v="7"/>
  </r>
  <r>
    <x v="5"/>
    <x v="0"/>
    <s v="BEETHOVEN EL"/>
    <s v="3711 Beethoven St,  Los Angeles,  CA 90066"/>
    <s v="90066"/>
    <s v="West"/>
    <x v="7"/>
  </r>
  <r>
    <x v="5"/>
    <x v="1"/>
    <s v="BERNSTEIN SH STEM"/>
    <s v="1309 N. Wilton Place,  Hollywood,  CA 90028"/>
    <s v="90028"/>
    <s v="West"/>
    <x v="3"/>
  </r>
  <r>
    <x v="5"/>
    <x v="4"/>
    <s v="Boys Academic Leadership Academy"/>
    <s v="1511 W. 110th St,  Los Angeles,  CA 90047"/>
    <s v="90047"/>
    <s v="West"/>
    <x v="7"/>
  </r>
  <r>
    <x v="5"/>
    <x v="0"/>
    <s v="BRADDOCK DRIVE EL"/>
    <s v="4711 Inglewood Blvd,  Culver City,  CA 90230"/>
    <s v="90230"/>
    <s v="West"/>
    <x v="7"/>
  </r>
  <r>
    <x v="5"/>
    <x v="0"/>
    <s v="BRADLEY GLBL AWR MAG"/>
    <s v="3875 Dublin Ave,  Los Angeles,  CA 90008"/>
    <s v="90008"/>
    <s v="West"/>
    <x v="7"/>
  </r>
  <r>
    <x v="5"/>
    <x v="0"/>
    <s v="BRENTWOOD SCI MAG"/>
    <s v="740 Gretna Green Way,  Los Angeles,  CA 90049"/>
    <s v="90049"/>
    <s v="West"/>
    <x v="7"/>
  </r>
  <r>
    <x v="5"/>
    <x v="0"/>
    <s v="BROADWAY EL"/>
    <s v="1015 Lincoln Blvd,  Venice,  CA 90291"/>
    <s v="90291"/>
    <s v="West"/>
    <x v="7"/>
  </r>
  <r>
    <x v="5"/>
    <x v="0"/>
    <s v="BROCKTON EL"/>
    <s v="1309 Armacost Ave,  Los Angeles,  CA 90025"/>
    <s v="90025"/>
    <s v="West"/>
    <x v="7"/>
  </r>
  <r>
    <x v="5"/>
    <x v="0"/>
    <s v="BUDLONG EL"/>
    <s v="5940 S Budlong Ave,  Los Angeles,  CA 90044"/>
    <s v="90044"/>
    <s v="West"/>
    <x v="7"/>
  </r>
  <r>
    <x v="5"/>
    <x v="0"/>
    <s v="CANFIELD EL"/>
    <s v="9233 Airdrome St,  Los Angeles,  CA 90035"/>
    <s v="90035"/>
    <s v="West"/>
    <x v="7"/>
  </r>
  <r>
    <x v="5"/>
    <x v="17"/>
    <s v="CANYON EL"/>
    <s v="421 Entrada Dr,  Santa Monica,  CA 90402"/>
    <s v="90402"/>
    <s v="West"/>
    <x v="7"/>
  </r>
  <r>
    <x v="5"/>
    <x v="0"/>
    <s v="CARTHAY EL ES MAG"/>
    <s v="6351 W Olympic Blvd,  Los Angeles,  CA 90048"/>
    <s v="90048"/>
    <s v="West"/>
    <x v="7"/>
  </r>
  <r>
    <x v="5"/>
    <x v="0"/>
    <s v="CASTLE HTS EL"/>
    <s v="9755 Cattaraugus Ave,  Los Angeles,  CA 90034"/>
    <s v="90034"/>
    <s v="West"/>
    <x v="7"/>
  </r>
  <r>
    <x v="5"/>
    <x v="0"/>
    <s v="CENTURY PARK EL"/>
    <s v="10935 S Spinning Ave,  Inglewood,  CA 90303"/>
    <s v="90303"/>
    <s v="West"/>
    <x v="7"/>
  </r>
  <r>
    <x v="5"/>
    <x v="0"/>
    <s v="CHARNOCK ROAD EL"/>
    <s v="11133 Charnock Rd,  Los Angeles,  CA 90034"/>
    <s v="90034"/>
    <s v="West"/>
    <x v="7"/>
  </r>
  <r>
    <x v="5"/>
    <x v="0"/>
    <s v="CIENEGA EL"/>
    <s v="2611 S. Orange Dr.,  Los Angeles,  CA 90019"/>
    <s v="90019"/>
    <s v="West"/>
    <x v="7"/>
  </r>
  <r>
    <x v="5"/>
    <x v="0"/>
    <s v="CIMARRON EL"/>
    <s v="11559 Cimarron Ave,  Hawthorne,  CA 90250"/>
    <s v="90250"/>
    <s v="West"/>
    <x v="7"/>
  </r>
  <r>
    <x v="5"/>
    <x v="0"/>
    <s v="CLOVER EL"/>
    <s v="11020 Clover Ave,  Los Angeles,  CA 90034"/>
    <s v="90034"/>
    <s v="West"/>
    <x v="7"/>
  </r>
  <r>
    <x v="5"/>
    <x v="3"/>
    <s v="COCHRAN MS"/>
    <s v="4066 W Johnnie Cochran Vista,  Los Angeles,  CA 90019"/>
    <s v="90019"/>
    <s v="West"/>
    <x v="7"/>
  </r>
  <r>
    <x v="5"/>
    <x v="0"/>
    <s v="COEUR D ALENE EL"/>
    <s v="810 Coeur D'Alene Ave,  Venice,  CA 90291"/>
    <s v="90291"/>
    <s v="West"/>
    <x v="7"/>
  </r>
  <r>
    <x v="5"/>
    <x v="0"/>
    <s v="COLISEUM EL"/>
    <s v="4400 Coliseum St,  Los Angeles,  CA 90016"/>
    <s v="90016"/>
    <s v="West"/>
    <x v="7"/>
  </r>
  <r>
    <x v="5"/>
    <x v="17"/>
    <s v="COMMUNITY EL MAG CS"/>
    <s v="11301 Bellagio Road,  Los Angeles,  CA 90049"/>
    <s v="90049"/>
    <s v="West"/>
    <x v="7"/>
  </r>
  <r>
    <x v="5"/>
    <x v="0"/>
    <s v="COWAN EL"/>
    <s v="7615 Cowan Ave,  Los Angeles,  CA 90045"/>
    <s v="90045"/>
    <s v="West"/>
    <x v="7"/>
  </r>
  <r>
    <x v="5"/>
    <x v="1"/>
    <s v="CRENSHAW STEMM MAG"/>
    <s v="5010 11th Ave,  Los Angeles,  CA 90043"/>
    <s v="90043"/>
    <s v="West"/>
    <x v="7"/>
  </r>
  <r>
    <x v="5"/>
    <x v="0"/>
    <s v="CRESCENT HTS L/A/S/J"/>
    <s v="1661 S Crescent Hts Blvd,  Los Angeles,  CA 90035"/>
    <s v="90035"/>
    <s v="West"/>
    <x v="7"/>
  </r>
  <r>
    <x v="5"/>
    <x v="1"/>
    <s v="DORSEY SH"/>
    <s v="3537 Farmdale Ave,  Los Angeles,  CA 90016"/>
    <s v="90016"/>
    <s v="West"/>
    <x v="7"/>
  </r>
  <r>
    <x v="5"/>
    <x v="18"/>
    <s v="EMERSON COMM CH"/>
    <s v="1650 Selby Ave,  Los Angeles,  CA 90024"/>
    <s v="90024"/>
    <s v="West"/>
    <x v="7"/>
  </r>
  <r>
    <x v="5"/>
    <x v="0"/>
    <s v="FAIRBURN EL"/>
    <s v="1403 Fairburn Ave,  Los Angeles,  CA 90024"/>
    <s v="90024"/>
    <s v="West"/>
    <x v="7"/>
  </r>
  <r>
    <x v="5"/>
    <x v="1"/>
    <s v="FAIRFAX SH"/>
    <s v="7850 Melrose Ave,  Los Angeles,  CA 90046"/>
    <s v="90046"/>
    <s v="West"/>
    <x v="3"/>
  </r>
  <r>
    <x v="5"/>
    <x v="0"/>
    <s v="GARDNER EL"/>
    <s v="7450 Hawthorn Ave,  Los Angeles,  CA 90046"/>
    <s v="90046"/>
    <s v="West"/>
    <x v="3"/>
  </r>
  <r>
    <x v="5"/>
    <x v="4"/>
    <s v="Girls Acad Leader, Dr. King Sch for STEM"/>
    <s v="1067 West Blvd.,  Los Angeles,  CA 90019"/>
    <s v="90019"/>
    <s v="West"/>
    <x v="7"/>
  </r>
  <r>
    <x v="5"/>
    <x v="0"/>
    <s v="GRAND VIEW EL"/>
    <s v="3951 Grand View Blvd,  Los Angeles,  CA 90066"/>
    <s v="90066"/>
    <s v="West"/>
    <x v="7"/>
  </r>
  <r>
    <x v="5"/>
    <x v="1"/>
    <s v="HAMILTON SH-COMPLEX"/>
    <s v="2955 Robertson Blvd,  Los Angeles,  CA 90034"/>
    <s v="90034"/>
    <s v="West"/>
    <x v="7"/>
  </r>
  <r>
    <x v="5"/>
    <x v="1"/>
    <s v="HAWKINS SH C/DAGS"/>
    <s v="825 W 60th St,  Los Angeles,  CA 90044"/>
    <s v="90044"/>
    <s v="West"/>
    <x v="7"/>
  </r>
  <r>
    <x v="5"/>
    <x v="0"/>
    <s v="HILLCREST DR EL"/>
    <s v="4041 Hillcrest Dr,  Los Angeles,  CA 90008"/>
    <s v="90008"/>
    <s v="West"/>
    <x v="7"/>
  </r>
  <r>
    <x v="5"/>
    <x v="0"/>
    <s v="Hollywood Elementary School"/>
    <s v="1115 Tamarind Avenue,  Los Angeles,  CA 90038"/>
    <s v="90038"/>
    <s v="West"/>
    <x v="7"/>
  </r>
  <r>
    <x v="5"/>
    <x v="23"/>
    <s v="Horace Mann UCLA Community School"/>
    <s v="7001 S St. Andrews Pl,  Los Angeles,  CA 90047"/>
    <s v="90047"/>
    <s v="West"/>
    <x v="7"/>
  </r>
  <r>
    <x v="5"/>
    <x v="3"/>
    <s v="Katherine Johnson STEM Academy"/>
    <s v="8701 Parkhill Dr.,  Los Angeles,  CA 90045"/>
    <s v="90045"/>
    <s v="West"/>
    <x v="7"/>
  </r>
  <r>
    <x v="5"/>
    <x v="17"/>
    <s v="Kenter Canyon Elementary Charter"/>
    <s v="645 N Kenter Ave,  Los Angeles,  CA 90049"/>
    <s v="90049"/>
    <s v="West"/>
    <x v="7"/>
  </r>
  <r>
    <x v="5"/>
    <x v="0"/>
    <s v="KENTWOOD EL"/>
    <s v="8401 Emerson Ave,  Los Angeles,  CA 90045"/>
    <s v="90045"/>
    <s v="West"/>
    <x v="7"/>
  </r>
  <r>
    <x v="5"/>
    <x v="0"/>
    <s v="LA SALLE EL"/>
    <s v="8715 La Salle Ave,  Los Angeles,  CA 90047"/>
    <s v="90047"/>
    <s v="West"/>
    <x v="7"/>
  </r>
  <r>
    <x v="5"/>
    <x v="16"/>
    <s v="LACES MAG"/>
    <s v="5931 W 18th St,  Los Angeles,  CA 90035"/>
    <s v="90035"/>
    <s v="West"/>
    <x v="7"/>
  </r>
  <r>
    <x v="5"/>
    <x v="7"/>
    <s v="Laurel Cinematic Arts Creative Tech Mag"/>
    <s v="925 N Hayworth Ave,  Los Angeles,  CA 90046"/>
    <s v="90046"/>
    <s v="West"/>
    <x v="3"/>
  </r>
  <r>
    <x v="5"/>
    <x v="0"/>
    <s v="LAWSON ACAD A/M/S"/>
    <s v="929 W 69th St,  Los Angeles,  CA 90044"/>
    <s v="90044"/>
    <s v="West"/>
    <x v="7"/>
  </r>
  <r>
    <x v="5"/>
    <x v="1"/>
    <s v="LOS ANGELES SH"/>
    <s v="4650 W Olympic Blvd,  Los Angeles,  CA 90019"/>
    <s v="90019"/>
    <s v="West"/>
    <x v="3"/>
  </r>
  <r>
    <x v="5"/>
    <x v="0"/>
    <s v="Loyola Village ES Fine/Performing Arts M"/>
    <s v="8821 Villanova Ave,  Los Angeles,  CA 90045"/>
    <s v="90045"/>
    <s v="West"/>
    <x v="7"/>
  </r>
  <r>
    <x v="5"/>
    <x v="0"/>
    <s v="MANHATTAN PLACE EL"/>
    <s v="1850 W 96th St,  Los Angeles,  CA 90047"/>
    <s v="90047"/>
    <s v="West"/>
    <x v="7"/>
  </r>
  <r>
    <x v="5"/>
    <x v="0"/>
    <s v="MAR VISTA EL"/>
    <s v="3330 Granville Ave,  Los Angeles,  CA 90066"/>
    <s v="90066"/>
    <s v="West"/>
    <x v="7"/>
  </r>
  <r>
    <x v="5"/>
    <x v="3"/>
    <s v="MARINA DEL REY MS"/>
    <s v="12500 Braddock Dr,  Los Angeles,  CA 90066"/>
    <s v="90066"/>
    <s v="West"/>
    <x v="7"/>
  </r>
  <r>
    <x v="5"/>
    <x v="3"/>
    <s v="MARK TWAIN MS"/>
    <s v="2224 Walgrove Ave,  Los Angeles,  CA 90066"/>
    <s v="90066"/>
    <s v="West"/>
    <x v="7"/>
  </r>
  <r>
    <x v="5"/>
    <x v="17"/>
    <s v="MARQUEZ CHARTER"/>
    <s v="16821 Marquez Ave,  Pacific Palisades,  CA 90272"/>
    <s v="90272"/>
    <s v="West"/>
    <x v="7"/>
  </r>
  <r>
    <x v="5"/>
    <x v="0"/>
    <s v="MARVIN EL"/>
    <s v="2411 Marvin Ave,  Los Angeles,  CA 90016"/>
    <s v="90016"/>
    <s v="West"/>
    <x v="7"/>
  </r>
  <r>
    <x v="5"/>
    <x v="0"/>
    <s v="MELROSE M/S/T MAG"/>
    <s v="731 N Detroit St,  Los Angeles,  CA 90046"/>
    <s v="90046"/>
    <s v="West"/>
    <x v="3"/>
  </r>
  <r>
    <x v="5"/>
    <x v="0"/>
    <s v="MIDCITY PRESCOTT MAG"/>
    <s v="3150 W Adams Blvd,  Los Angeles,  CA 90018"/>
    <s v="90018"/>
    <s v="West"/>
    <x v="7"/>
  </r>
  <r>
    <x v="5"/>
    <x v="1"/>
    <s v="MIDDLE COLLEGE HS"/>
    <s v="1600 Imperial Highway (Bldg 16),  Los Angeles,  CA 90047"/>
    <s v="90047"/>
    <s v="West"/>
    <x v="7"/>
  </r>
  <r>
    <x v="5"/>
    <x v="3"/>
    <s v="MUIR MS"/>
    <s v="5929 S Vermont Ave,  Los Angeles,  CA 90044"/>
    <s v="90044"/>
    <s v="West"/>
    <x v="7"/>
  </r>
  <r>
    <x v="5"/>
    <x v="0"/>
    <s v="OVERLAND EL"/>
    <s v="10650 Ashby Ave,  Los Angeles,  CA 90064"/>
    <s v="90064"/>
    <s v="West"/>
    <x v="7"/>
  </r>
  <r>
    <x v="5"/>
    <x v="17"/>
    <s v="PALISADES CHARTER EL"/>
    <s v="800 Via De La Paz,  Pacific Palisades,  CA 90272"/>
    <s v="90272"/>
    <s v="West"/>
    <x v="7"/>
  </r>
  <r>
    <x v="5"/>
    <x v="0"/>
    <s v="PALMS EL"/>
    <s v="3520 Motor Ave,  Los Angeles,  CA 90034"/>
    <s v="90034"/>
    <s v="West"/>
    <x v="7"/>
  </r>
  <r>
    <x v="5"/>
    <x v="3"/>
    <s v="PALMS MS"/>
    <s v="10860 Woodbine St,  Los Angeles,  CA 90034"/>
    <s v="90034"/>
    <s v="West"/>
    <x v="7"/>
  </r>
  <r>
    <x v="5"/>
    <x v="0"/>
    <s v="Paseo Del Rey DL &amp; STEAM Academy"/>
    <s v="7751 Paseo Del Rey,  Playa Del Rey,  CA 90293"/>
    <s v="90293"/>
    <s v="West"/>
    <x v="7"/>
  </r>
  <r>
    <x v="5"/>
    <x v="3"/>
    <s v="PIO PICO MS"/>
    <s v="1512 S Arlington Ave,  Los Angeles,  CA 90019"/>
    <s v="90019"/>
    <s v="West"/>
    <x v="7"/>
  </r>
  <r>
    <x v="5"/>
    <x v="0"/>
    <s v="PLAYA DEL REY EL"/>
    <s v="12221 Juniette St,  Culver City,  CA 90230"/>
    <s v="90230"/>
    <s v="West"/>
    <x v="7"/>
  </r>
  <r>
    <x v="5"/>
    <x v="0"/>
    <s v="Playa Vista Elementary Sch"/>
    <s v="13150 W Bluff Creek Dr,  Playa Vista,  CA 90094"/>
    <s v="90094"/>
    <s v="West"/>
    <x v="7"/>
  </r>
  <r>
    <x v="5"/>
    <x v="0"/>
    <s v="RAYMOND AVE EL"/>
    <s v="7511 Raymond Ave,  Los Angeles,  CA 90044"/>
    <s v="90044"/>
    <s v="West"/>
    <x v="7"/>
  </r>
  <r>
    <x v="5"/>
    <x v="18"/>
    <s v="REVERE MS"/>
    <s v="1450 Allenford Ave,  Los Angeles,  CA 90049"/>
    <s v="90049"/>
    <s v="West"/>
    <x v="7"/>
  </r>
  <r>
    <x v="5"/>
    <x v="0"/>
    <s v="RICHLAND EL"/>
    <s v="11562 Richland Ave,  Los Angeles,  CA 90064"/>
    <s v="90064"/>
    <s v="West"/>
    <x v="7"/>
  </r>
  <r>
    <x v="5"/>
    <x v="0"/>
    <s v="ROSCOMARE EL"/>
    <s v="2425 Roscomare Rd,  Los Angeles,  CA 90077"/>
    <s v="90077"/>
    <s v="West"/>
    <x v="7"/>
  </r>
  <r>
    <x v="5"/>
    <x v="0"/>
    <s v="Rosewood Av ES Urban/Plan Des Magnet"/>
    <s v="503 N Croft Ave,  Los Angeles,  CA 90048"/>
    <s v="90048"/>
    <s v="West"/>
    <x v="3"/>
  </r>
  <r>
    <x v="5"/>
    <x v="0"/>
    <s v="SHENANDOAH EL"/>
    <s v="2450 Shenandoah St,  Los Angeles,  CA 90034"/>
    <s v="90034"/>
    <s v="West"/>
    <x v="7"/>
  </r>
  <r>
    <x v="5"/>
    <x v="0"/>
    <s v="SHORT EL"/>
    <s v="12814 Maxella Ave,  Los Angeles,  CA 90066"/>
    <s v="90066"/>
    <s v="West"/>
    <x v="7"/>
  </r>
  <r>
    <x v="5"/>
    <x v="0"/>
    <s v="STERRY EL"/>
    <s v="1730 Corinth Ave,  Los Angeles,  CA 90025"/>
    <s v="90025"/>
    <s v="West"/>
    <x v="7"/>
  </r>
  <r>
    <x v="5"/>
    <x v="0"/>
    <s v="STONER EL"/>
    <s v="11735 Braddock Dr,  Culver City,  CA 90230"/>
    <s v="90230"/>
    <s v="West"/>
    <x v="7"/>
  </r>
  <r>
    <x v="5"/>
    <x v="17"/>
    <s v="TOPANGA EL CS"/>
    <s v="22075 Topanga School Rd,  Topanga,  CA 90290"/>
    <s v="90290"/>
    <s v="West"/>
    <x v="7"/>
  </r>
  <r>
    <x v="5"/>
    <x v="19"/>
    <s v="University High School Charter"/>
    <s v="11800 Texas Ave,  Los Angeles,  CA 90025"/>
    <s v="90025"/>
    <s v="West"/>
    <x v="7"/>
  </r>
  <r>
    <x v="5"/>
    <x v="0"/>
    <s v="VALLEY VIEW EL"/>
    <s v="6921 Woodrow Wilson Dr,  Los Angeles,  CA 90068"/>
    <s v="90068"/>
    <s v="West"/>
    <x v="7"/>
  </r>
  <r>
    <x v="5"/>
    <x v="1"/>
    <s v="VENICE SH"/>
    <s v="13000 Venice Blvd,  Los Angeles,  CA 90066"/>
    <s v="90066"/>
    <s v="West"/>
    <x v="7"/>
  </r>
  <r>
    <x v="5"/>
    <x v="0"/>
    <s v="VIRGINIA EL"/>
    <s v="2925 Virginia Rd,  Los Angeles,  CA 90016"/>
    <s v="90016"/>
    <s v="West"/>
    <x v="7"/>
  </r>
  <r>
    <x v="5"/>
    <x v="0"/>
    <s v="WALGROVE EL"/>
    <s v="1630 Walgrove Ave,  Los Angeles,  CA 90066"/>
    <s v="90066"/>
    <s v="West"/>
    <x v="7"/>
  </r>
  <r>
    <x v="5"/>
    <x v="0"/>
    <s v="WARNER EL"/>
    <s v="615 Holmby Ave,  Los Angeles,  CA 90024"/>
    <s v="90024"/>
    <s v="West"/>
    <x v="7"/>
  </r>
  <r>
    <x v="5"/>
    <x v="1"/>
    <s v="WASHINGTON PREP SH"/>
    <s v="10860 S Denker Ave,  Los Angeles,  CA 90047"/>
    <s v="90047"/>
    <s v="West"/>
    <x v="0"/>
  </r>
  <r>
    <x v="5"/>
    <x v="3"/>
    <s v="WEBSTER MS"/>
    <s v="11330 W Graham Pl,  Los Angeles,  CA 90064"/>
    <s v="90064"/>
    <s v="West"/>
    <x v="7"/>
  </r>
  <r>
    <x v="5"/>
    <x v="1"/>
    <s v="WESM HLTH/SPORTS MED"/>
    <s v="7400 W Manchester Ave,  Los Angeles,  CA 90045"/>
    <s v="90045"/>
    <s v="West"/>
    <x v="7"/>
  </r>
  <r>
    <x v="5"/>
    <x v="0"/>
    <s v="WEST ATHENS EL"/>
    <s v="1110 W 119th St,  Los Angeles,  CA 90044"/>
    <s v="90044"/>
    <s v="West"/>
    <x v="7"/>
  </r>
  <r>
    <x v="5"/>
    <x v="0"/>
    <s v="WEST HOLLYWOOD EL"/>
    <s v="970 N Hammond St,  W Hollywood,  CA 90069"/>
    <s v="90069"/>
    <s v="West"/>
    <x v="7"/>
  </r>
  <r>
    <x v="5"/>
    <x v="24"/>
    <s v="Western Av Tech/Eng/Comm/Hum Magnet"/>
    <s v="1724 W 53rd St,  Los Angeles,  CA 90062"/>
    <s v="90062"/>
    <s v="West"/>
    <x v="7"/>
  </r>
  <r>
    <x v="5"/>
    <x v="0"/>
    <s v="Westminster ES Math/Tech/Env Stud Magnet"/>
    <s v="1010 Abbot Kinney Blvd,  Venice,  CA 90291"/>
    <s v="90291"/>
    <s v="West"/>
    <x v="7"/>
  </r>
  <r>
    <x v="5"/>
    <x v="0"/>
    <s v="WESTPORT HTS EL"/>
    <s v="6011 W 79th St,  Los Angeles,  CA 90045"/>
    <s v="90045"/>
    <s v="West"/>
    <x v="7"/>
  </r>
  <r>
    <x v="5"/>
    <x v="4"/>
    <s v="WESTSIDE GLBL AWR MG"/>
    <s v="104 Anchorage St,  Marina Del Rey,  CA 90292"/>
    <s v="90292"/>
    <s v="West"/>
    <x v="7"/>
  </r>
  <r>
    <x v="5"/>
    <x v="0"/>
    <s v="WINDSOR M/S AERO MAG"/>
    <s v="5215 Overdale Dr,  Los Angeles,  CA 90043"/>
    <s v="90043"/>
    <s v="West"/>
    <x v="7"/>
  </r>
  <r>
    <x v="5"/>
    <x v="0"/>
    <s v="WONDERLAND EL"/>
    <s v="8510 Wonderland Ave,  Los Angeles,  CA 90046"/>
    <s v="90046"/>
    <s v="West"/>
    <x v="3"/>
  </r>
  <r>
    <x v="5"/>
    <x v="0"/>
    <s v="WOODCREST EL"/>
    <s v="1151 W 109th St,  Los Angeles,  CA 90044"/>
    <s v="90044"/>
    <s v="West"/>
    <x v="7"/>
  </r>
  <r>
    <x v="5"/>
    <x v="3"/>
    <s v="Wright Eng &amp; Design Magnet"/>
    <s v="6550 W 80th St,  Los Angeles,  CA 90045"/>
    <s v="90045"/>
    <s v="West"/>
    <x v="7"/>
  </r>
  <r>
    <x v="5"/>
    <x v="0"/>
    <s v="YES ACADEMY"/>
    <s v="3140 Hyde Park Blvd,  Los Angeles,  CA 90043"/>
    <s v="90043"/>
    <s v="West"/>
    <x v="7"/>
  </r>
  <r>
    <x v="6"/>
    <x v="0"/>
    <s v="10TH ST EL"/>
    <s v="1000 Grattan St,  Los Angeles,  CA 90015"/>
    <s v="90015"/>
    <s v="Central"/>
    <x v="1"/>
  </r>
  <r>
    <x v="6"/>
    <x v="0"/>
    <s v="20TH ST EL"/>
    <s v="1358 East Walnut Street,  Los Angeles,  CA 90011"/>
    <s v="90011"/>
    <s v="Central"/>
    <x v="1"/>
  </r>
  <r>
    <x v="6"/>
    <x v="0"/>
    <s v="24TH ST EL"/>
    <s v="2055 W 24th St,  Los Angeles,  CA 90018"/>
    <s v="90018"/>
    <s v="Central"/>
    <x v="1"/>
  </r>
  <r>
    <x v="6"/>
    <x v="0"/>
    <s v="28TH ST EL"/>
    <s v="2807 Stanford Ave,  Los Angeles,  CA 90011"/>
    <s v="90011"/>
    <s v="Central"/>
    <x v="1"/>
  </r>
  <r>
    <x v="6"/>
    <x v="25"/>
    <s v="32nd St USC Media Arts/Engineer Magnet"/>
    <s v="822 W 32nd St,  Los Angeles,  CA 90007"/>
    <s v="90007"/>
    <s v="Central"/>
    <x v="1"/>
  </r>
  <r>
    <x v="6"/>
    <x v="0"/>
    <s v="32ND/USC PER ART MAG"/>
    <s v="822 W 32nd St,  Los Angeles,  CA 90007"/>
    <s v="90007"/>
    <s v="Central"/>
    <x v="1"/>
  </r>
  <r>
    <x v="6"/>
    <x v="0"/>
    <s v="49TH ST EL"/>
    <s v="750 E 49th St,  Los Angeles,  CA 90011"/>
    <s v="90011"/>
    <s v="Central"/>
    <x v="1"/>
  </r>
  <r>
    <x v="6"/>
    <x v="0"/>
    <s v="9TH ST EL"/>
    <s v="835 Stanford Ave,  Los Angeles,  CA 90021"/>
    <s v="90021"/>
    <s v="Central"/>
    <x v="1"/>
  </r>
  <r>
    <x v="6"/>
    <x v="3"/>
    <s v="ADAMS MS"/>
    <s v="151 W 30th St,  Los Angeles,  CA 90007"/>
    <s v="90007"/>
    <s v="Central"/>
    <x v="1"/>
  </r>
  <r>
    <x v="6"/>
    <x v="17"/>
    <s v="ALEXANDER SCI CTR SC"/>
    <s v="3737 S Figueroa Street,  Los Angeles,  CA 90007"/>
    <s v="90007"/>
    <s v="Central"/>
    <x v="1"/>
  </r>
  <r>
    <x v="6"/>
    <x v="0"/>
    <s v="ALEXANDRIA EL"/>
    <s v="4211 Oakwood Ave,  Los Angeles,  CA 90004"/>
    <s v="90004"/>
    <s v="Central"/>
    <x v="3"/>
  </r>
  <r>
    <x v="6"/>
    <x v="0"/>
    <s v="ALLESANDRO EL"/>
    <s v="2210 Riverside Dr,  Los Angeles,  CA 90039"/>
    <s v="90039"/>
    <s v="Central"/>
    <x v="1"/>
  </r>
  <r>
    <x v="6"/>
    <x v="0"/>
    <s v="ARAGON EL"/>
    <s v="1118 Aragon Ave,  Los Angeles,  CA 90065"/>
    <s v="90065"/>
    <s v="Central"/>
    <x v="1"/>
  </r>
  <r>
    <x v="6"/>
    <x v="15"/>
    <s v="ARROYO SECO MUSM SCI"/>
    <s v="4805 Sycamore Ave Tr,  Los Angeles,  CA 90042"/>
    <s v="90042"/>
    <s v="Central"/>
    <x v="1"/>
  </r>
  <r>
    <x v="6"/>
    <x v="0"/>
    <s v="ASCOT EL"/>
    <s v="1447 E 45th St,  Los Angeles,  CA 90011"/>
    <s v="90011"/>
    <s v="Central"/>
    <x v="1"/>
  </r>
  <r>
    <x v="6"/>
    <x v="0"/>
    <s v="ATWATER EL"/>
    <s v="3271 Silver Lake Blvd,  Los Angeles,  CA 90039"/>
    <s v="90039"/>
    <s v="Central"/>
    <x v="1"/>
  </r>
  <r>
    <x v="6"/>
    <x v="0"/>
    <s v="AURORA EL"/>
    <s v="1050 E 52nd Pl,  Los Angeles,  CA 90011"/>
    <s v="90011"/>
    <s v="Central"/>
    <x v="1"/>
  </r>
  <r>
    <x v="6"/>
    <x v="3"/>
    <s v="BERENDO MS"/>
    <s v="1157 S Berendo St,  Los Angeles,  CA 90006"/>
    <s v="90006"/>
    <s v="Central"/>
    <x v="1"/>
  </r>
  <r>
    <x v="6"/>
    <x v="0"/>
    <s v="CAHUENGA EL"/>
    <s v="220 S Hobart Blvd,  Los Angeles,  CA 90004"/>
    <s v="90004"/>
    <s v="Central"/>
    <x v="3"/>
  </r>
  <r>
    <x v="6"/>
    <x v="3"/>
    <s v="CARVER MS"/>
    <s v="4410 Mc Kinley Ave,  Los Angeles,  CA 90011"/>
    <s v="90011"/>
    <s v="Central"/>
    <x v="1"/>
  </r>
  <r>
    <x v="6"/>
    <x v="7"/>
    <s v="CASTELAR EL"/>
    <s v="840 Yale St,  Los Angeles,  CA 90012"/>
    <s v="90012"/>
    <s v="Central"/>
    <x v="1"/>
  </r>
  <r>
    <x v="6"/>
    <x v="0"/>
    <s v="CLIFFORD EL"/>
    <s v="2150 Duane St,  Los Angeles,  CA 90039"/>
    <s v="90039"/>
    <s v="Central"/>
    <x v="1"/>
  </r>
  <r>
    <x v="6"/>
    <x v="3"/>
    <s v="CLINTON MS"/>
    <s v="3500 S Hill St.,  Los Angeles,  CA 90007"/>
    <s v="90007"/>
    <s v="Central"/>
    <x v="1"/>
  </r>
  <r>
    <x v="6"/>
    <x v="0"/>
    <s v="COMMONWEALTH EL"/>
    <s v="215 S Commonwealth Ave,  Los Angeles,  CA 90004"/>
    <s v="90004"/>
    <s v="Central"/>
    <x v="3"/>
  </r>
  <r>
    <x v="6"/>
    <x v="1"/>
    <s v="CORTINES SCH OF VPA"/>
    <s v="450 No Grand Ave,  Los Angeles,  CA 90012"/>
    <s v="90012"/>
    <s v="Central"/>
    <x v="3"/>
  </r>
  <r>
    <x v="6"/>
    <x v="0"/>
    <s v="DAYTON HEIGHTS EL"/>
    <s v="607 N Westmoreland Ave,  Los Angeles,  CA 90004"/>
    <s v="90004"/>
    <s v="Central"/>
    <x v="3"/>
  </r>
  <r>
    <x v="6"/>
    <x v="0"/>
    <s v="DEL OLMO EL"/>
    <s v="100 N New Hampshire Ave,  Los Angeles,  CA 90004"/>
    <s v="90004"/>
    <s v="Central"/>
    <x v="3"/>
  </r>
  <r>
    <x v="6"/>
    <x v="0"/>
    <s v="DORRIS PLACE EL"/>
    <s v="2225 Dorris Pl,  Los Angeles,  CA 90031"/>
    <s v="90031"/>
    <s v="Central"/>
    <x v="1"/>
  </r>
  <r>
    <x v="6"/>
    <x v="3"/>
    <s v="Dr. Julian Nava Learning Academy"/>
    <s v="1420 E Adams Blvd,  Los Angeles,  CA 90011"/>
    <s v="90011"/>
    <s v="Central"/>
    <x v="1"/>
  </r>
  <r>
    <x v="6"/>
    <x v="1"/>
    <s v="Dr. Maya Angelou Community Senior High"/>
    <s v="300 E 53rd St,  Los Angeles,  CA 90011"/>
    <s v="90011"/>
    <s v="Central"/>
    <x v="1"/>
  </r>
  <r>
    <x v="6"/>
    <x v="4"/>
    <s v="EAGLE ROCK HS"/>
    <s v="1750 Yosemite Dr,  Los Angeles,  CA 90041"/>
    <s v="90041"/>
    <s v="Central"/>
    <x v="3"/>
  </r>
  <r>
    <x v="6"/>
    <x v="1"/>
    <s v="EARLY COLLEGE ACAD"/>
    <s v="400 W Washington Blvd,  Los Angeles,  CA 90015"/>
    <s v="90015"/>
    <s v="Central"/>
    <x v="1"/>
  </r>
  <r>
    <x v="6"/>
    <x v="0"/>
    <s v="Elysian Heights ES Arts Magnet"/>
    <s v="1562 Baxter St,  Los Angeles,  CA 90026"/>
    <s v="90026"/>
    <s v="Central"/>
    <x v="1"/>
  </r>
  <r>
    <x v="6"/>
    <x v="0"/>
    <s v="ESPERANZA EL"/>
    <s v="680 Little St,  Los Angeles,  CA 90017"/>
    <s v="90017"/>
    <s v="Central"/>
    <x v="1"/>
  </r>
  <r>
    <x v="6"/>
    <x v="0"/>
    <s v="ESTRELLA EL"/>
    <s v="120 E 57th St,  Los Angeles,  CA 90011"/>
    <s v="90011"/>
    <s v="Central"/>
    <x v="1"/>
  </r>
  <r>
    <x v="6"/>
    <x v="0"/>
    <s v="FLETCHER DR EL"/>
    <s v="3350 Fletcher Dr,  Los Angeles,  CA 90065"/>
    <s v="90065"/>
    <s v="Central"/>
    <x v="1"/>
  </r>
  <r>
    <x v="6"/>
    <x v="4"/>
    <s v="FOSHAY LC"/>
    <s v="3751 S Harvard Blvd,  Los Angeles,  CA 90018"/>
    <s v="90018"/>
    <s v="Central"/>
    <x v="1"/>
  </r>
  <r>
    <x v="6"/>
    <x v="0"/>
    <s v="FRANKLIN EL"/>
    <s v="1910 N Commonwealth Ave,  Los Angeles,  CA 90027"/>
    <s v="90027"/>
    <s v="Central"/>
    <x v="3"/>
  </r>
  <r>
    <x v="6"/>
    <x v="26"/>
    <s v="FRANKLIN SH"/>
    <s v="820 N Ave 54,  Los Angeles,  CA 90042"/>
    <s v="90042"/>
    <s v="Central"/>
    <x v="1"/>
  </r>
  <r>
    <x v="6"/>
    <x v="0"/>
    <s v="Glassell Park ES STEAM Magnet"/>
    <s v="2211 W Ave 30,  Los Angeles,  CA 90065"/>
    <s v="90065"/>
    <s v="Central"/>
    <x v="1"/>
  </r>
  <r>
    <x v="6"/>
    <x v="0"/>
    <s v="GLENFELIZ BLVD EL"/>
    <s v="3955 Glenfeliz Blvd,  Los Angeles,  CA 90039"/>
    <s v="90039"/>
    <s v="Central"/>
    <x v="1"/>
  </r>
  <r>
    <x v="6"/>
    <x v="0"/>
    <s v="GRATTS LA FOR YS"/>
    <s v="309 Lucas Ave,  Los Angeles,  CA 90017"/>
    <s v="90017"/>
    <s v="Central"/>
    <x v="1"/>
  </r>
  <r>
    <x v="6"/>
    <x v="0"/>
    <s v="HARMONY EL"/>
    <s v="899 E 42nd Place,  Los Angeles,  CA 90011"/>
    <s v="90011"/>
    <s v="Central"/>
    <x v="1"/>
  </r>
  <r>
    <x v="6"/>
    <x v="0"/>
    <s v="HOBART BLVD EL"/>
    <s v="980 S Hobart Blvd,  Los Angeles,  CA 90006"/>
    <s v="90006"/>
    <s v="Central"/>
    <x v="3"/>
  </r>
  <r>
    <x v="6"/>
    <x v="0"/>
    <s v="HOOPER EL"/>
    <s v="1225 E 52nd St,  Los Angeles,  CA 90011"/>
    <s v="90011"/>
    <s v="Central"/>
    <x v="1"/>
  </r>
  <r>
    <x v="6"/>
    <x v="0"/>
    <s v="HOOPER PC"/>
    <s v="1280 E 52nd St,  Los Angeles,  CA 90011"/>
    <s v="90011"/>
    <s v="Central"/>
    <x v="1"/>
  </r>
  <r>
    <x v="6"/>
    <x v="0"/>
    <s v="HOOVER EL"/>
    <s v="2726 Francis Ave,  Los Angeles,  CA 90005"/>
    <s v="90005"/>
    <s v="Central"/>
    <x v="1"/>
  </r>
  <r>
    <x v="6"/>
    <x v="0"/>
    <s v="HUERTA EL"/>
    <s v="260 E 31st St,  Los Angeles,  CA 90011"/>
    <s v="90011"/>
    <s v="Central"/>
    <x v="1"/>
  </r>
  <r>
    <x v="6"/>
    <x v="0"/>
    <s v="IVANHOE EL"/>
    <s v="2828 Herkimer St,  Los Angeles,  CA 90039"/>
    <s v="90039"/>
    <s v="Central"/>
    <x v="1"/>
  </r>
  <r>
    <x v="6"/>
    <x v="1"/>
    <s v="JEFFERSON SH"/>
    <s v="1319 E 41st St,  Los Angeles,  CA 90011"/>
    <s v="90011"/>
    <s v="Central"/>
    <x v="1"/>
  </r>
  <r>
    <x v="6"/>
    <x v="0"/>
    <s v="JONES EL"/>
    <s v="900 E 33rd St,  Los Angeles,  CA 90011"/>
    <s v="90011"/>
    <s v="Central"/>
    <x v="1"/>
  </r>
  <r>
    <x v="6"/>
    <x v="0"/>
    <s v="JONES PC"/>
    <s v="1017 W 47th Street,  Los Angeles,  CA 90037"/>
    <s v="90037"/>
    <s v="Central"/>
    <x v="1"/>
  </r>
  <r>
    <x v="6"/>
    <x v="3"/>
    <s v="KIM ACADEMY"/>
    <s v="615 S Shatto Pl,  Los Angeles,  CA 90005"/>
    <s v="90005"/>
    <s v="Central"/>
    <x v="1"/>
  </r>
  <r>
    <x v="6"/>
    <x v="0"/>
    <s v="KIM EL"/>
    <s v="225 S Oxford Ave,  Los Angeles,  CA 90004"/>
    <s v="90004"/>
    <s v="Central"/>
    <x v="3"/>
  </r>
  <r>
    <x v="6"/>
    <x v="3"/>
    <s v="KING FILM/MEDIA MAG"/>
    <s v="4201 Fountain Ave,  Los Angeles,  CA 90029"/>
    <s v="90029"/>
    <s v="Central"/>
    <x v="4"/>
  </r>
  <r>
    <x v="6"/>
    <x v="0"/>
    <s v="KING JR EL"/>
    <s v="3989 S Hobart Blvd,  Los Angeles,  CA 90062"/>
    <s v="90062"/>
    <s v="Central"/>
    <x v="3"/>
  </r>
  <r>
    <x v="6"/>
    <x v="0"/>
    <s v="LAFAYETTE PARK PC"/>
    <s v="310 S La Fayette Park Pl,  Los Angeles,  CA 90057"/>
    <s v="90057"/>
    <s v="Central"/>
    <x v="3"/>
  </r>
  <r>
    <x v="6"/>
    <x v="0"/>
    <s v="LAKE ST PRIMARY"/>
    <s v="135 N Lake St,  Los Angeles,  CA 90026"/>
    <s v="90026"/>
    <s v="Central"/>
    <x v="3"/>
  </r>
  <r>
    <x v="6"/>
    <x v="0"/>
    <s v="LEE MED HLTH MAG"/>
    <s v="3600 W Council St,  Los Angeles,  CA 90004"/>
    <s v="90004"/>
    <s v="Central"/>
    <x v="3"/>
  </r>
  <r>
    <x v="6"/>
    <x v="0"/>
    <s v="LEXINGTON AVE PC"/>
    <s v="4564 W Lexington Ave,  Los Angeles,  CA 90029"/>
    <s v="90029"/>
    <s v="Central"/>
    <x v="3"/>
  </r>
  <r>
    <x v="6"/>
    <x v="3"/>
    <s v="LIECHTY MS"/>
    <s v="650 S Union Ave,  Los Angeles,  CA 90017"/>
    <s v="90017"/>
    <s v="Central"/>
    <x v="1"/>
  </r>
  <r>
    <x v="6"/>
    <x v="0"/>
    <s v="LIZARRAGA EL"/>
    <s v="401 E 40th Pl,  Los Angeles,  CA 90011"/>
    <s v="90011"/>
    <s v="Central"/>
    <x v="1"/>
  </r>
  <r>
    <x v="6"/>
    <x v="0"/>
    <s v="LOCKWOOD EL"/>
    <s v="4345 Lockwood Ave,  Los Angeles,  CA 90029"/>
    <s v="90029"/>
    <s v="Central"/>
    <x v="3"/>
  </r>
  <r>
    <x v="6"/>
    <x v="15"/>
    <s v="Logan Academy of Global Ecology"/>
    <s v="1711 W Montana St,  Los Angeles,  CA 90026"/>
    <s v="90026"/>
    <s v="Central"/>
    <x v="1"/>
  </r>
  <r>
    <x v="6"/>
    <x v="3"/>
    <s v="LOS ANGELES ACAD MS"/>
    <s v="644 E 56th St,  Los Angeles,  CA 90011"/>
    <s v="90011"/>
    <s v="Central"/>
    <x v="1"/>
  </r>
  <r>
    <x v="6"/>
    <x v="0"/>
    <s v="LOS ANGELES EL"/>
    <s v="1211 S Hobart Blvd,  Los Angeles,  CA 90006"/>
    <s v="90006"/>
    <s v="Central"/>
    <x v="3"/>
  </r>
  <r>
    <x v="6"/>
    <x v="0"/>
    <s v="LOS FELIZ STEMM MAG"/>
    <s v="1740 N New Hampshire Ave,  Los Angeles,  CA 90027"/>
    <s v="90027"/>
    <s v="Central"/>
    <x v="3"/>
  </r>
  <r>
    <x v="6"/>
    <x v="0"/>
    <s v="MACARTHUR PARK VPA"/>
    <s v="2300 W Seventh St,  Los Angeles,  CA 90057"/>
    <s v="90057"/>
    <s v="Central"/>
    <x v="1"/>
  </r>
  <r>
    <x v="6"/>
    <x v="0"/>
    <s v="Mack EL"/>
    <s v="3020 S Catalina St,  Los Angeles,  CA 90007"/>
    <s v="90007"/>
    <s v="Central"/>
    <x v="1"/>
  </r>
  <r>
    <x v="6"/>
    <x v="0"/>
    <s v="MAGNOLIA EL"/>
    <s v="1626 S Orchard Ave,  Los Angeles,  CA 90006"/>
    <s v="90006"/>
    <s v="Central"/>
    <x v="1"/>
  </r>
  <r>
    <x v="6"/>
    <x v="0"/>
    <s v="MAIN ST EL"/>
    <s v="129 E 53rd St,  Los Angeles,  CA 90011"/>
    <s v="90011"/>
    <s v="Central"/>
    <x v="1"/>
  </r>
  <r>
    <x v="6"/>
    <x v="1"/>
    <s v="MANUAL ARTS SH"/>
    <s v="4131 S Vermont Ave,  Los Angeles,  CA 90037"/>
    <s v="90037"/>
    <s v="Central"/>
    <x v="1"/>
  </r>
  <r>
    <x v="6"/>
    <x v="0"/>
    <s v="MAPLE PC"/>
    <s v="3601 South Maple Avenue,  Los Angeles,  CA 90011"/>
    <s v="90011"/>
    <s v="Central"/>
    <x v="1"/>
  </r>
  <r>
    <x v="6"/>
    <x v="0"/>
    <s v="MARIPOSA-NABI PC"/>
    <s v="987 S Mariposa Ave,  Los Angeles,  CA 90006"/>
    <s v="90006"/>
    <s v="Central"/>
    <x v="3"/>
  </r>
  <r>
    <x v="6"/>
    <x v="1"/>
    <s v="MARSHALL SH"/>
    <s v="3939 Tracy St,  Los Angeles,  CA 90027"/>
    <s v="90027"/>
    <s v="Central"/>
    <x v="3"/>
  </r>
  <r>
    <x v="6"/>
    <x v="0"/>
    <s v="MAYBERRY EL"/>
    <s v="2414 Mayberry St,  Los Angeles,  CA 90026"/>
    <s v="90026"/>
    <s v="Central"/>
    <x v="3"/>
  </r>
  <r>
    <x v="6"/>
    <x v="27"/>
    <s v="MENLO EL"/>
    <s v="4156 Menlo Ave,  Los Angeles,  CA 90037"/>
    <s v="90037"/>
    <s v="Central"/>
    <x v="1"/>
  </r>
  <r>
    <x v="6"/>
    <x v="0"/>
    <s v="MICHELTORENA EL"/>
    <s v="1511 Micheltorena St,  Los Angeles,  CA 90026"/>
    <s v="90026"/>
    <s v="Central"/>
    <x v="3"/>
  </r>
  <r>
    <x v="6"/>
    <x v="0"/>
    <s v="MT WASHINGTON EL"/>
    <s v="3981 San Rafael Ave,  Los Angeles,  CA 90065"/>
    <s v="90065"/>
    <s v="Central"/>
    <x v="1"/>
  </r>
  <r>
    <x v="6"/>
    <x v="1"/>
    <s v="NAVA COLL PREP ACAD"/>
    <s v="1319 E 41st St.,  Los Angeles,  CA 90011"/>
    <s v="90011"/>
    <s v="Central"/>
    <x v="1"/>
  </r>
  <r>
    <x v="6"/>
    <x v="0"/>
    <s v="NEVIN EL"/>
    <s v="1569 E 32nd St,  Los Angeles,  CA 90011"/>
    <s v="90011"/>
    <s v="Central"/>
    <x v="1"/>
  </r>
  <r>
    <x v="6"/>
    <x v="0"/>
    <s v="NORMANDIE EL"/>
    <s v="4505 S Raymond Ave,  Los Angeles,  CA 90037"/>
    <s v="90037"/>
    <s v="Central"/>
    <x v="1"/>
  </r>
  <r>
    <x v="6"/>
    <x v="0"/>
    <s v="NORWOOD EL"/>
    <s v="2020 Oak St,  Los Angeles,  CA 90007"/>
    <s v="90007"/>
    <s v="Central"/>
    <x v="1"/>
  </r>
  <r>
    <x v="6"/>
    <x v="3"/>
    <s v="Obama Global Prep Acad"/>
    <s v="1700 W 46th St,  Los Angeles,  CA 90062"/>
    <s v="90062"/>
    <s v="Central"/>
    <x v="1"/>
  </r>
  <r>
    <x v="6"/>
    <x v="0"/>
    <s v="OLYMPIC PC"/>
    <s v="950 S Albany St,  Los Angeles,  CA 90015"/>
    <s v="90015"/>
    <s v="Central"/>
    <x v="1"/>
  </r>
  <r>
    <x v="6"/>
    <x v="1"/>
    <s v="ORTHOPAEDIC HOSP MAG"/>
    <s v="300 West 23rd Street,  Los Angeles,  CA 90007"/>
    <s v="90007"/>
    <s v="Central"/>
    <x v="1"/>
  </r>
  <r>
    <x v="6"/>
    <x v="0"/>
    <s v="PLASENCIA EL"/>
    <s v="1321 Cortez St,  Los Angeles,  CA 90026"/>
    <s v="90026"/>
    <s v="Central"/>
    <x v="1"/>
  </r>
  <r>
    <x v="6"/>
    <x v="0"/>
    <s v="POINDEXTER LAMOTTE EL"/>
    <s v="4410 Orchard Ave,  Los Angeles,  CA 90037"/>
    <s v="90037"/>
    <s v="Central"/>
    <x v="1"/>
  </r>
  <r>
    <x v="6"/>
    <x v="0"/>
    <s v="POLITI EL"/>
    <s v="2481 W 11th St,  Los Angeles,  CA 90006"/>
    <s v="90006"/>
    <s v="Central"/>
    <x v="1"/>
  </r>
  <r>
    <x v="6"/>
    <x v="0"/>
    <s v="RFK AMBSDR GLBL EDU"/>
    <s v="3201 W 8th Street,  Los Angeles,  CA 90005"/>
    <s v="90005"/>
    <s v="Central"/>
    <x v="1"/>
  </r>
  <r>
    <x v="6"/>
    <x v="23"/>
    <s v="RFK Comm Schs-New Open World Acad K-12"/>
    <s v="3201 West 8th St,  Los Angeles,  CA 90010"/>
    <s v="90010"/>
    <s v="Central"/>
    <x v="3"/>
  </r>
  <r>
    <x v="6"/>
    <x v="28"/>
    <s v="RFK UCLA COMM SCH"/>
    <s v="700 S Mariposa Ave,  Los Angeles,  CA 90005"/>
    <s v="90005"/>
    <s v="Central"/>
    <x v="1"/>
  </r>
  <r>
    <x v="6"/>
    <x v="0"/>
    <s v="RIDE EL SMART ACAD"/>
    <s v="1041 E 46th St,  Los Angeles,  CA 90011"/>
    <s v="90011"/>
    <s v="Central"/>
    <x v="1"/>
  </r>
  <r>
    <x v="6"/>
    <x v="0"/>
    <s v="ROSEMONT EL"/>
    <s v="421 N Rosemont Ave,  Los Angeles,  CA 90026"/>
    <s v="90026"/>
    <s v="Central"/>
    <x v="3"/>
  </r>
  <r>
    <x v="6"/>
    <x v="0"/>
    <s v="SAN PEDRO EL"/>
    <s v="1635 S San Pedro St,  Los Angeles,  CA 90015"/>
    <s v="90015"/>
    <s v="Central"/>
    <x v="1"/>
  </r>
  <r>
    <x v="6"/>
    <x v="1"/>
    <s v="SANTEE EDUC COMPLEX"/>
    <s v="1921 S Maple Ave,  Los Angeles,  CA 90011"/>
    <s v="90011"/>
    <s v="Central"/>
    <x v="3"/>
  </r>
  <r>
    <x v="6"/>
    <x v="16"/>
    <s v="Sotomayor Art/Sciences Magnet"/>
    <s v="2050 North San Fernando Rd,  Los Angeles,  CA  90065"/>
    <n v="90065"/>
    <s v="Central"/>
    <x v="1"/>
  </r>
  <r>
    <x v="6"/>
    <x v="0"/>
    <s v="TRINITY EL"/>
    <s v="3736 Trinity St,  Los Angeles,  CA 90011"/>
    <s v="90011"/>
    <s v="Central"/>
    <x v="1"/>
  </r>
  <r>
    <x v="6"/>
    <x v="0"/>
    <s v="UNION EL"/>
    <s v="150 S Burlington Ave,  Los Angeles,  CA 90057"/>
    <s v="90057"/>
    <s v="Central"/>
    <x v="1"/>
  </r>
  <r>
    <x v="6"/>
    <x v="0"/>
    <s v="VERMONT EL"/>
    <s v="1435 W 27th St,  Los Angeles,  CA 90007"/>
    <s v="90007"/>
    <s v="Central"/>
    <x v="1"/>
  </r>
  <r>
    <x v="6"/>
    <x v="3"/>
    <s v="VIRGIL MS"/>
    <s v="152 N Vermont Ave,  Los Angeles,  CA 90004"/>
    <s v="90004"/>
    <s v="Central"/>
    <x v="1"/>
  </r>
  <r>
    <x v="6"/>
    <x v="0"/>
    <s v="WADSWORTH EL"/>
    <s v="981 E 41st St,  Los Angeles,  CA 90011"/>
    <s v="90011"/>
    <s v="Central"/>
    <x v="1"/>
  </r>
  <r>
    <x v="6"/>
    <x v="0"/>
    <s v="WEEMES EL"/>
    <s v="1260 W 36th Pl,  Los Angeles,  CA 90007"/>
    <s v="90007"/>
    <s v="Central"/>
    <x v="1"/>
  </r>
  <r>
    <x v="6"/>
    <x v="1"/>
    <s v="WEST ADAMS PREP SH"/>
    <s v="1500 W Washington Blvd,  Los Angeles,  CA 90007"/>
    <s v="90007"/>
    <s v="Central"/>
    <x v="1"/>
  </r>
  <r>
    <x v="6"/>
    <x v="0"/>
    <s v="WEST VERNON EL"/>
    <s v="4312 S Grand Ave,  Los Angeles,  CA 90037"/>
    <s v="90037"/>
    <s v="Central"/>
    <x v="1"/>
  </r>
  <r>
    <x v="6"/>
    <x v="0"/>
    <s v="WHITE EL"/>
    <s v="2401 Wilshire Blvd,  Los Angeles,  CA 90057"/>
    <s v="90057"/>
    <s v="Central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6B382C-8D28-47AE-A85C-991585164D50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C81" firstHeaderRow="2" firstDataRow="2" firstDataCol="2"/>
  <pivotFields count="7">
    <pivotField axis="axisRow" compact="0" outline="0" showAll="0" sortType="ascending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30">
        <item x="11"/>
        <item x="8"/>
        <item x="5"/>
        <item x="0"/>
        <item x="17"/>
        <item x="27"/>
        <item x="26"/>
        <item x="19"/>
        <item x="9"/>
        <item x="3"/>
        <item x="18"/>
        <item x="12"/>
        <item x="10"/>
        <item x="1"/>
        <item x="14"/>
        <item x="21"/>
        <item x="20"/>
        <item x="16"/>
        <item x="2"/>
        <item x="7"/>
        <item x="4"/>
        <item x="15"/>
        <item x="13"/>
        <item x="28"/>
        <item x="23"/>
        <item x="25"/>
        <item x="24"/>
        <item x="22"/>
        <item x="6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77">
    <i>
      <x/>
      <x v="3"/>
    </i>
    <i r="1">
      <x v="9"/>
    </i>
    <i r="1">
      <x v="13"/>
    </i>
    <i r="1">
      <x v="18"/>
    </i>
    <i r="1">
      <x v="20"/>
    </i>
    <i t="default">
      <x/>
    </i>
    <i>
      <x v="1"/>
      <x/>
    </i>
    <i r="1">
      <x v="1"/>
    </i>
    <i r="1">
      <x v="2"/>
    </i>
    <i r="1">
      <x v="3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9"/>
    </i>
    <i r="1">
      <x v="20"/>
    </i>
    <i r="1">
      <x v="22"/>
    </i>
    <i r="1">
      <x v="28"/>
    </i>
    <i t="default">
      <x v="1"/>
    </i>
    <i>
      <x v="2"/>
      <x v="3"/>
    </i>
    <i r="1">
      <x v="9"/>
    </i>
    <i r="1">
      <x v="13"/>
    </i>
    <i r="1">
      <x v="17"/>
    </i>
    <i r="1">
      <x v="19"/>
    </i>
    <i r="1">
      <x v="21"/>
    </i>
    <i t="default">
      <x v="2"/>
    </i>
    <i>
      <x v="3"/>
      <x v="3"/>
    </i>
    <i r="1">
      <x v="4"/>
    </i>
    <i r="1">
      <x v="7"/>
    </i>
    <i r="1">
      <x v="9"/>
    </i>
    <i r="1">
      <x v="10"/>
    </i>
    <i r="1">
      <x v="13"/>
    </i>
    <i r="1">
      <x v="17"/>
    </i>
    <i r="1">
      <x v="19"/>
    </i>
    <i r="1">
      <x v="20"/>
    </i>
    <i t="default">
      <x v="3"/>
    </i>
    <i>
      <x v="4"/>
      <x v="3"/>
    </i>
    <i r="1">
      <x v="4"/>
    </i>
    <i r="1">
      <x v="7"/>
    </i>
    <i r="1">
      <x v="9"/>
    </i>
    <i r="1">
      <x v="10"/>
    </i>
    <i r="1">
      <x v="13"/>
    </i>
    <i r="1">
      <x v="15"/>
    </i>
    <i r="1">
      <x v="16"/>
    </i>
    <i r="1">
      <x v="20"/>
    </i>
    <i r="1">
      <x v="21"/>
    </i>
    <i r="1">
      <x v="27"/>
    </i>
    <i t="default">
      <x v="4"/>
    </i>
    <i>
      <x v="5"/>
      <x v="3"/>
    </i>
    <i r="1">
      <x v="4"/>
    </i>
    <i r="1">
      <x v="7"/>
    </i>
    <i r="1">
      <x v="9"/>
    </i>
    <i r="1">
      <x v="10"/>
    </i>
    <i r="1">
      <x v="13"/>
    </i>
    <i r="1">
      <x v="17"/>
    </i>
    <i r="1">
      <x v="19"/>
    </i>
    <i r="1">
      <x v="20"/>
    </i>
    <i r="1">
      <x v="24"/>
    </i>
    <i r="1">
      <x v="26"/>
    </i>
    <i t="default">
      <x v="5"/>
    </i>
    <i>
      <x v="6"/>
      <x v="3"/>
    </i>
    <i r="1">
      <x v="4"/>
    </i>
    <i r="1">
      <x v="5"/>
    </i>
    <i r="1">
      <x v="6"/>
    </i>
    <i r="1">
      <x v="9"/>
    </i>
    <i r="1">
      <x v="13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t="default">
      <x v="6"/>
    </i>
    <i t="grand">
      <x/>
    </i>
  </rowItems>
  <colItems count="1">
    <i/>
  </colItems>
  <dataFields count="1">
    <dataField name="Count of School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2B4D59-0727-4E8A-A219-93CFE23C60AC}" name="PivotTable1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F3:H86" firstHeaderRow="2" firstDataRow="2" firstDataCol="2"/>
  <pivotFields count="7">
    <pivotField compact="0" outline="0" showAll="0"/>
    <pivotField axis="axisRow" compact="0" outline="0" showAll="0" defaultSubtotal="0">
      <items count="29">
        <item x="11"/>
        <item x="8"/>
        <item x="5"/>
        <item x="0"/>
        <item x="17"/>
        <item x="27"/>
        <item x="26"/>
        <item x="19"/>
        <item x="9"/>
        <item x="3"/>
        <item x="18"/>
        <item x="12"/>
        <item x="10"/>
        <item x="1"/>
        <item x="14"/>
        <item x="21"/>
        <item x="20"/>
        <item x="16"/>
        <item x="2"/>
        <item x="7"/>
        <item x="4"/>
        <item x="15"/>
        <item x="13"/>
        <item x="28"/>
        <item x="23"/>
        <item x="25"/>
        <item x="24"/>
        <item x="22"/>
        <item x="6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9">
        <item x="1"/>
        <item x="0"/>
        <item x="4"/>
        <item x="2"/>
        <item x="5"/>
        <item x="6"/>
        <item x="7"/>
        <item x="3"/>
        <item t="default"/>
      </items>
    </pivotField>
  </pivotFields>
  <rowFields count="2">
    <field x="6"/>
    <field x="1"/>
  </rowFields>
  <rowItems count="82">
    <i>
      <x/>
      <x v="3"/>
    </i>
    <i r="1">
      <x v="4"/>
    </i>
    <i r="1">
      <x v="5"/>
    </i>
    <i r="1">
      <x v="6"/>
    </i>
    <i r="1">
      <x v="9"/>
    </i>
    <i r="1">
      <x v="13"/>
    </i>
    <i r="1">
      <x v="17"/>
    </i>
    <i r="1">
      <x v="19"/>
    </i>
    <i r="1">
      <x v="20"/>
    </i>
    <i r="1">
      <x v="21"/>
    </i>
    <i r="1">
      <x v="23"/>
    </i>
    <i r="1">
      <x v="25"/>
    </i>
    <i t="default">
      <x/>
    </i>
    <i>
      <x v="1"/>
      <x v="3"/>
    </i>
    <i r="1">
      <x v="9"/>
    </i>
    <i r="1">
      <x v="13"/>
    </i>
    <i r="1">
      <x v="18"/>
    </i>
    <i r="1">
      <x v="20"/>
    </i>
    <i t="default">
      <x v="1"/>
    </i>
    <i>
      <x v="2"/>
      <x/>
    </i>
    <i r="1">
      <x v="1"/>
    </i>
    <i r="1">
      <x v="2"/>
    </i>
    <i r="1">
      <x v="3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9"/>
    </i>
    <i r="1">
      <x v="20"/>
    </i>
    <i r="1">
      <x v="22"/>
    </i>
    <i r="1">
      <x v="28"/>
    </i>
    <i t="default">
      <x v="2"/>
    </i>
    <i>
      <x v="3"/>
      <x v="3"/>
    </i>
    <i r="1">
      <x v="9"/>
    </i>
    <i r="1">
      <x v="13"/>
    </i>
    <i r="1">
      <x v="17"/>
    </i>
    <i r="1">
      <x v="19"/>
    </i>
    <i r="1">
      <x v="21"/>
    </i>
    <i t="default">
      <x v="3"/>
    </i>
    <i>
      <x v="4"/>
      <x v="3"/>
    </i>
    <i r="1">
      <x v="4"/>
    </i>
    <i r="1">
      <x v="9"/>
    </i>
    <i r="1">
      <x v="10"/>
    </i>
    <i r="1">
      <x v="13"/>
    </i>
    <i r="1">
      <x v="17"/>
    </i>
    <i r="1">
      <x v="19"/>
    </i>
    <i r="1">
      <x v="20"/>
    </i>
    <i t="default">
      <x v="4"/>
    </i>
    <i>
      <x v="5"/>
      <x v="3"/>
    </i>
    <i r="1">
      <x v="4"/>
    </i>
    <i r="1">
      <x v="7"/>
    </i>
    <i r="1">
      <x v="9"/>
    </i>
    <i r="1">
      <x v="10"/>
    </i>
    <i r="1">
      <x v="13"/>
    </i>
    <i r="1">
      <x v="15"/>
    </i>
    <i r="1">
      <x v="16"/>
    </i>
    <i r="1">
      <x v="20"/>
    </i>
    <i r="1">
      <x v="21"/>
    </i>
    <i r="1">
      <x v="27"/>
    </i>
    <i t="default">
      <x v="5"/>
    </i>
    <i>
      <x v="6"/>
      <x v="3"/>
    </i>
    <i r="1">
      <x v="4"/>
    </i>
    <i r="1">
      <x v="7"/>
    </i>
    <i r="1">
      <x v="9"/>
    </i>
    <i r="1">
      <x v="10"/>
    </i>
    <i r="1">
      <x v="13"/>
    </i>
    <i r="1">
      <x v="17"/>
    </i>
    <i r="1">
      <x v="20"/>
    </i>
    <i r="1">
      <x v="24"/>
    </i>
    <i r="1">
      <x v="26"/>
    </i>
    <i t="default">
      <x v="6"/>
    </i>
    <i>
      <x v="7"/>
      <x v="3"/>
    </i>
    <i r="1">
      <x v="4"/>
    </i>
    <i r="1">
      <x v="9"/>
    </i>
    <i r="1">
      <x v="13"/>
    </i>
    <i r="1">
      <x v="19"/>
    </i>
    <i r="1">
      <x v="20"/>
    </i>
    <i r="1">
      <x v="24"/>
    </i>
    <i t="default">
      <x v="7"/>
    </i>
    <i t="grand">
      <x/>
    </i>
  </rowItems>
  <colItems count="1">
    <i/>
  </colItems>
  <dataFields count="1">
    <dataField name="Count of School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patricia.balbuena@lausd.net" TargetMode="External"/><Relationship Id="rId21" Type="http://schemas.openxmlformats.org/officeDocument/2006/relationships/hyperlink" Target="mailto:patricia.balbuena@lausd.net" TargetMode="External"/><Relationship Id="rId34" Type="http://schemas.openxmlformats.org/officeDocument/2006/relationships/hyperlink" Target="mailto:patricia.balbuena@lausd.net" TargetMode="External"/><Relationship Id="rId42" Type="http://schemas.openxmlformats.org/officeDocument/2006/relationships/hyperlink" Target="mailto:patricia.balbuena@lausd.net" TargetMode="External"/><Relationship Id="rId47" Type="http://schemas.openxmlformats.org/officeDocument/2006/relationships/hyperlink" Target="mailto:patricia.balbuena@lausd.net" TargetMode="External"/><Relationship Id="rId50" Type="http://schemas.openxmlformats.org/officeDocument/2006/relationships/hyperlink" Target="mailto:patricia.balbuena@lausd.net" TargetMode="External"/><Relationship Id="rId55" Type="http://schemas.openxmlformats.org/officeDocument/2006/relationships/hyperlink" Target="mailto:patricia.balbuena@lausd.net" TargetMode="External"/><Relationship Id="rId63" Type="http://schemas.openxmlformats.org/officeDocument/2006/relationships/hyperlink" Target="mailto:ebc4052@lausd.net" TargetMode="External"/><Relationship Id="rId7" Type="http://schemas.openxmlformats.org/officeDocument/2006/relationships/hyperlink" Target="mailto:patricia.balbuena@lausd.net" TargetMode="External"/><Relationship Id="rId2" Type="http://schemas.openxmlformats.org/officeDocument/2006/relationships/hyperlink" Target="mailto:patricia.balbuena@lausd.net" TargetMode="External"/><Relationship Id="rId16" Type="http://schemas.openxmlformats.org/officeDocument/2006/relationships/hyperlink" Target="mailto:patricia.balbuena@lausd.net" TargetMode="External"/><Relationship Id="rId29" Type="http://schemas.openxmlformats.org/officeDocument/2006/relationships/hyperlink" Target="mailto:patricia.balbuena@lausd.net" TargetMode="External"/><Relationship Id="rId11" Type="http://schemas.openxmlformats.org/officeDocument/2006/relationships/hyperlink" Target="mailto:patricia.balbuena@lausd.net" TargetMode="External"/><Relationship Id="rId24" Type="http://schemas.openxmlformats.org/officeDocument/2006/relationships/hyperlink" Target="mailto:patricia.balbuena@lausd.net" TargetMode="External"/><Relationship Id="rId32" Type="http://schemas.openxmlformats.org/officeDocument/2006/relationships/hyperlink" Target="mailto:patricia.balbuena@lausd.net" TargetMode="External"/><Relationship Id="rId37" Type="http://schemas.openxmlformats.org/officeDocument/2006/relationships/hyperlink" Target="mailto:patricia.balbuena@lausd.net" TargetMode="External"/><Relationship Id="rId40" Type="http://schemas.openxmlformats.org/officeDocument/2006/relationships/hyperlink" Target="mailto:patricia.balbuena@lausd.net" TargetMode="External"/><Relationship Id="rId45" Type="http://schemas.openxmlformats.org/officeDocument/2006/relationships/hyperlink" Target="mailto:patricia.balbuena@lausd.net" TargetMode="External"/><Relationship Id="rId53" Type="http://schemas.openxmlformats.org/officeDocument/2006/relationships/hyperlink" Target="mailto:patricia.balbuena@lausd.net" TargetMode="External"/><Relationship Id="rId58" Type="http://schemas.openxmlformats.org/officeDocument/2006/relationships/hyperlink" Target="mailto:patricia.balbuena@lausd.net" TargetMode="External"/><Relationship Id="rId5" Type="http://schemas.openxmlformats.org/officeDocument/2006/relationships/hyperlink" Target="mailto:patricia.balbuena@lausd.net" TargetMode="External"/><Relationship Id="rId61" Type="http://schemas.openxmlformats.org/officeDocument/2006/relationships/hyperlink" Target="mailto:kkehrley@lausd.net" TargetMode="External"/><Relationship Id="rId19" Type="http://schemas.openxmlformats.org/officeDocument/2006/relationships/hyperlink" Target="mailto:patricia.balbuena@lausd.net" TargetMode="External"/><Relationship Id="rId14" Type="http://schemas.openxmlformats.org/officeDocument/2006/relationships/hyperlink" Target="mailto:patricia.balbuena@lausd.net" TargetMode="External"/><Relationship Id="rId22" Type="http://schemas.openxmlformats.org/officeDocument/2006/relationships/hyperlink" Target="mailto:patricia.balbuena@lausd.net" TargetMode="External"/><Relationship Id="rId27" Type="http://schemas.openxmlformats.org/officeDocument/2006/relationships/hyperlink" Target="mailto:patricia.balbuena@lausd.net" TargetMode="External"/><Relationship Id="rId30" Type="http://schemas.openxmlformats.org/officeDocument/2006/relationships/hyperlink" Target="mailto:patricia.balbuena@lausd.net" TargetMode="External"/><Relationship Id="rId35" Type="http://schemas.openxmlformats.org/officeDocument/2006/relationships/hyperlink" Target="mailto:patricia.balbuena@lausd.net" TargetMode="External"/><Relationship Id="rId43" Type="http://schemas.openxmlformats.org/officeDocument/2006/relationships/hyperlink" Target="mailto:patricia.balbuena@lausd.net" TargetMode="External"/><Relationship Id="rId48" Type="http://schemas.openxmlformats.org/officeDocument/2006/relationships/hyperlink" Target="mailto:patricia.balbuena@lausd.net" TargetMode="External"/><Relationship Id="rId56" Type="http://schemas.openxmlformats.org/officeDocument/2006/relationships/hyperlink" Target="mailto:patricia.balbuena@lausd.net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mailto:patricia.balbuena@lausd.net" TargetMode="External"/><Relationship Id="rId51" Type="http://schemas.openxmlformats.org/officeDocument/2006/relationships/hyperlink" Target="mailto:patricia.balbuena@lausd.net" TargetMode="External"/><Relationship Id="rId3" Type="http://schemas.openxmlformats.org/officeDocument/2006/relationships/hyperlink" Target="mailto:patricia.balbuena@lausd.net" TargetMode="External"/><Relationship Id="rId12" Type="http://schemas.openxmlformats.org/officeDocument/2006/relationships/hyperlink" Target="mailto:patricia.balbuena@lausd.net" TargetMode="External"/><Relationship Id="rId17" Type="http://schemas.openxmlformats.org/officeDocument/2006/relationships/hyperlink" Target="mailto:patricia.balbuena@lausd.net" TargetMode="External"/><Relationship Id="rId25" Type="http://schemas.openxmlformats.org/officeDocument/2006/relationships/hyperlink" Target="mailto:patricia.balbuena@lausd.net" TargetMode="External"/><Relationship Id="rId33" Type="http://schemas.openxmlformats.org/officeDocument/2006/relationships/hyperlink" Target="mailto:patricia.balbuena@lausd.net" TargetMode="External"/><Relationship Id="rId38" Type="http://schemas.openxmlformats.org/officeDocument/2006/relationships/hyperlink" Target="mailto:patricia.balbuena@lausd.net" TargetMode="External"/><Relationship Id="rId46" Type="http://schemas.openxmlformats.org/officeDocument/2006/relationships/hyperlink" Target="mailto:patricia.balbuena@lausd.net" TargetMode="External"/><Relationship Id="rId59" Type="http://schemas.openxmlformats.org/officeDocument/2006/relationships/hyperlink" Target="mailto:jew9419@lausd.net" TargetMode="External"/><Relationship Id="rId20" Type="http://schemas.openxmlformats.org/officeDocument/2006/relationships/hyperlink" Target="mailto:patricia.balbuena@lausd.net" TargetMode="External"/><Relationship Id="rId41" Type="http://schemas.openxmlformats.org/officeDocument/2006/relationships/hyperlink" Target="mailto:patricia.balbuena@lausd.net" TargetMode="External"/><Relationship Id="rId54" Type="http://schemas.openxmlformats.org/officeDocument/2006/relationships/hyperlink" Target="mailto:patricia.balbuena@lausd.net" TargetMode="External"/><Relationship Id="rId62" Type="http://schemas.openxmlformats.org/officeDocument/2006/relationships/hyperlink" Target="mailto:SUSAN.MORRIS@LAUSD.NET" TargetMode="External"/><Relationship Id="rId1" Type="http://schemas.openxmlformats.org/officeDocument/2006/relationships/hyperlink" Target="mailto:patricia.balbuena@lausd.net" TargetMode="External"/><Relationship Id="rId6" Type="http://schemas.openxmlformats.org/officeDocument/2006/relationships/hyperlink" Target="mailto:patricia.balbuena@lausd.net" TargetMode="External"/><Relationship Id="rId15" Type="http://schemas.openxmlformats.org/officeDocument/2006/relationships/hyperlink" Target="mailto:patricia.balbuena@lausd.net" TargetMode="External"/><Relationship Id="rId23" Type="http://schemas.openxmlformats.org/officeDocument/2006/relationships/hyperlink" Target="mailto:patricia.balbuena@lausd.net" TargetMode="External"/><Relationship Id="rId28" Type="http://schemas.openxmlformats.org/officeDocument/2006/relationships/hyperlink" Target="mailto:patricia.balbuena@lausd.net" TargetMode="External"/><Relationship Id="rId36" Type="http://schemas.openxmlformats.org/officeDocument/2006/relationships/hyperlink" Target="mailto:patricia.balbuena@lausd.net" TargetMode="External"/><Relationship Id="rId49" Type="http://schemas.openxmlformats.org/officeDocument/2006/relationships/hyperlink" Target="mailto:patricia.balbuena@lausd.net" TargetMode="External"/><Relationship Id="rId57" Type="http://schemas.openxmlformats.org/officeDocument/2006/relationships/hyperlink" Target="mailto:patricia.balbuena@lausd.net" TargetMode="External"/><Relationship Id="rId10" Type="http://schemas.openxmlformats.org/officeDocument/2006/relationships/hyperlink" Target="mailto:patricia.balbuena@lausd.net" TargetMode="External"/><Relationship Id="rId31" Type="http://schemas.openxmlformats.org/officeDocument/2006/relationships/hyperlink" Target="mailto:patricia.balbuena@lausd.net" TargetMode="External"/><Relationship Id="rId44" Type="http://schemas.openxmlformats.org/officeDocument/2006/relationships/hyperlink" Target="mailto:patricia.balbuena@lausd.net" TargetMode="External"/><Relationship Id="rId52" Type="http://schemas.openxmlformats.org/officeDocument/2006/relationships/hyperlink" Target="mailto:patricia.balbuena@lausd.net" TargetMode="External"/><Relationship Id="rId60" Type="http://schemas.openxmlformats.org/officeDocument/2006/relationships/hyperlink" Target="mailto:mas6529@lausd.net" TargetMode="External"/><Relationship Id="rId65" Type="http://schemas.microsoft.com/office/2019/04/relationships/namedSheetView" Target="../namedSheetViews/namedSheetView1.xml"/><Relationship Id="rId4" Type="http://schemas.openxmlformats.org/officeDocument/2006/relationships/hyperlink" Target="mailto:patricia.balbuena@lausd.net" TargetMode="External"/><Relationship Id="rId9" Type="http://schemas.openxmlformats.org/officeDocument/2006/relationships/hyperlink" Target="mailto:patricia.balbuena@lausd.net" TargetMode="External"/><Relationship Id="rId13" Type="http://schemas.openxmlformats.org/officeDocument/2006/relationships/hyperlink" Target="mailto:patricia.balbuena@lausd.net" TargetMode="External"/><Relationship Id="rId18" Type="http://schemas.openxmlformats.org/officeDocument/2006/relationships/hyperlink" Target="mailto:patricia.balbuena@lausd.net" TargetMode="External"/><Relationship Id="rId39" Type="http://schemas.openxmlformats.org/officeDocument/2006/relationships/hyperlink" Target="mailto:patricia.balbuena@lau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ED35-9E77-4D62-88B4-3C41B1DB133F}">
  <dimension ref="A3:P86"/>
  <sheetViews>
    <sheetView topLeftCell="C1" workbookViewId="0">
      <selection activeCell="J3" sqref="J3:O12"/>
    </sheetView>
  </sheetViews>
  <sheetFormatPr defaultRowHeight="15"/>
  <cols>
    <col min="1" max="1" width="29.85546875" customWidth="1"/>
    <col min="2" max="2" width="32.28515625" bestFit="1" customWidth="1"/>
    <col min="3" max="3" width="5.28515625" bestFit="1" customWidth="1"/>
    <col min="6" max="6" width="21.42578125" customWidth="1"/>
    <col min="7" max="7" width="32.28515625" bestFit="1" customWidth="1"/>
    <col min="8" max="8" width="5.28515625" bestFit="1" customWidth="1"/>
    <col min="10" max="10" width="21" customWidth="1"/>
    <col min="11" max="17" width="17.85546875" customWidth="1"/>
  </cols>
  <sheetData>
    <row r="3" spans="1:15">
      <c r="A3" s="10" t="s">
        <v>0</v>
      </c>
      <c r="F3" s="10" t="s">
        <v>0</v>
      </c>
      <c r="J3" s="2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</row>
    <row r="4" spans="1:15">
      <c r="A4" s="10" t="s">
        <v>7</v>
      </c>
      <c r="B4" s="10" t="s">
        <v>8</v>
      </c>
      <c r="C4" t="s">
        <v>6</v>
      </c>
      <c r="F4" s="10" t="s">
        <v>9</v>
      </c>
      <c r="G4" s="10" t="s">
        <v>8</v>
      </c>
      <c r="H4" t="s">
        <v>6</v>
      </c>
      <c r="J4" s="6" t="s">
        <v>10</v>
      </c>
      <c r="K4" s="6">
        <f>GETPIVOTDATA("School Name",$A$3,"Current CFM Number of Schools","Chow, David ","School Type ","Elementary School")+GETPIVOTDATA("School Name",$A$3,"Current CFM Number of Schools","Chow, David ","School Type ","Span School - ES")</f>
        <v>78</v>
      </c>
      <c r="L4" s="6">
        <f>GETPIVOTDATA("School Name",$A$3,"Current CFM Number of Schools","Chow, David ","School Type ","Middle Schools")</f>
        <v>12</v>
      </c>
      <c r="M4" s="6">
        <f>GETPIVOTDATA("School Name",$A$3,"Current CFM Number of Schools","Chow, David ","School Type ","Senior High School")+GETPIVOTDATA("School Name",$A$3,"Current CFM Number of Schools","Chow, David ","School Type ","Span School HS")</f>
        <v>14</v>
      </c>
      <c r="N4" s="6"/>
      <c r="O4" s="6">
        <f>SUM(K4:N4)</f>
        <v>104</v>
      </c>
    </row>
    <row r="5" spans="1:15">
      <c r="A5" t="s">
        <v>10</v>
      </c>
      <c r="B5" t="s">
        <v>2</v>
      </c>
      <c r="C5">
        <v>75</v>
      </c>
      <c r="F5" t="s">
        <v>11</v>
      </c>
      <c r="G5" t="s">
        <v>2</v>
      </c>
      <c r="H5">
        <v>66</v>
      </c>
      <c r="J5" s="6" t="s">
        <v>12</v>
      </c>
      <c r="K5" s="6">
        <f>GETPIVOTDATA("School Name",$A$3,"Current CFM Number of Schools","Haftevani, Rosi ","School Type ","Elementary School")+GETPIVOTDATA("School Name",$A$3,"Current CFM Number of Schools","Haftevani, Rosi ","School Type ","Span School ES")</f>
        <v>77</v>
      </c>
      <c r="L5" s="6">
        <f>GETPIVOTDATA("School Name",$A$3,"Current CFM Number of Schools","Haftevani, Rosi ","School Type ","Middle Schools")+GETPIVOTDATA("School Name",$A$3,"Current CFM Number of Schools","Haftevani, Rosi ","School Type ","Span School MS")</f>
        <v>12</v>
      </c>
      <c r="M5" s="6">
        <f>GETPIVOTDATA("School Name",$A$3,"Current CFM Number of Schools","Haftevani, Rosi ","School Type ","Senior High School")+GETPIVOTDATA("School Name",$A$3,"Current CFM Number of Schools","Haftevani, Rosi ","School Type ","Span Magnet School HS")</f>
        <v>21</v>
      </c>
      <c r="N5" s="6"/>
      <c r="O5" s="6">
        <f t="shared" ref="O5:O11" si="0">SUM(K5:N5)</f>
        <v>110</v>
      </c>
    </row>
    <row r="6" spans="1:15">
      <c r="B6" t="s">
        <v>3</v>
      </c>
      <c r="C6">
        <v>12</v>
      </c>
      <c r="G6" t="s">
        <v>13</v>
      </c>
      <c r="H6">
        <v>1</v>
      </c>
      <c r="J6" s="6" t="s">
        <v>14</v>
      </c>
      <c r="K6" s="6">
        <f>GETPIVOTDATA("School Name",$A$3,"Current CFM Number of Schools","Mananghaya, Nicanor","School Type ","Elementary School")+GETPIVOTDATA("School Name",$A$3,"Current CFM Number of Schools","Mananghaya, Nicanor","School Type ","Elementary School - Affiliated Charter")+GETPIVOTDATA("School Name",$A$3,"Current CFM Number of Schools","Mananghaya, Nicanor","School Type ","Span School ES")</f>
        <v>68</v>
      </c>
      <c r="L6" s="6">
        <f>GETPIVOTDATA("School Name",$A$3,"Current CFM Number of Schools","Mananghaya, Nicanor","School Type ","Middle Schools")+GETPIVOTDATA("School Name",$A$3,"Current CFM Number of Schools","Mananghaya, Nicanor","School Type ","Middle Schools - Affiliated Charter")</f>
        <v>12</v>
      </c>
      <c r="M6" s="6">
        <f>GETPIVOTDATA("School Name",$A$3,"Current CFM Number of Schools","Mananghaya, Nicanor","School Type ","High Schools - Affiliated Charter")+GETPIVOTDATA("School Name",$A$3,"Current CFM Number of Schools","Mananghaya, Nicanor","School Type ","Senior High School")+GETPIVOTDATA("School Name",$A$3,"Current CFM Number of Schools","Mananghaya, Nicanor","School Type ","Span Magnet School HS")+GETPIVOTDATA("School Name",$A$3,"Current CFM Number of Schools","Mananghaya, Nicanor","School Type ","Span School HS")</f>
        <v>19</v>
      </c>
      <c r="N6" s="6"/>
      <c r="O6" s="6">
        <f t="shared" si="0"/>
        <v>99</v>
      </c>
    </row>
    <row r="7" spans="1:15">
      <c r="B7" t="s">
        <v>15</v>
      </c>
      <c r="C7">
        <v>13</v>
      </c>
      <c r="G7" t="s">
        <v>16</v>
      </c>
      <c r="H7">
        <v>1</v>
      </c>
      <c r="J7" s="6" t="s">
        <v>17</v>
      </c>
      <c r="K7" s="6">
        <f>GETPIVOTDATA("School Name",$A$3,"Current CFM Number of Schools","Navarro, Evangeline ","School Type ","Elementary School")+GETPIVOTDATA("School Name",$A$3,"Current CFM Number of Schools","Navarro, Evangeline ","School Type ","Elementary School - Affiliated Charter")</f>
        <v>78</v>
      </c>
      <c r="L7" s="6">
        <f>GETPIVOTDATA("School Name",$A$3,"Current CFM Number of Schools","Navarro, Evangeline ","School Type ","Middle Schools")+GETPIVOTDATA("School Name",$A$3,"Current CFM Number of Schools","Navarro, Evangeline ","School Type ","Middle Schools - Affiliated Charter")+GETPIVOTDATA("School Name",$A$3,"Current CFM Number of Schools","Navarro, Evangeline ","School Type ","Span - Affiliated Charter MS")+GETPIVOTDATA("School Name",$A$3,"Current CFM Number of Schools","Navarro, Evangeline ","School Type ","Span School MS")</f>
        <v>16</v>
      </c>
      <c r="M7" s="6">
        <f>GETPIVOTDATA("School Name",$A$3,"Current CFM Number of Schools","Navarro, Evangeline ","School Type ","High Schools - Affiliated Charter")+GETPIVOTDATA("School Name",$A$3,"Current CFM Number of Schools","Navarro, Evangeline ","School Type ","Senior High School")+GETPIVOTDATA("School Name",$A$3,"Current CFM Number of Schools","Navarro, Evangeline ","School Type ","Span - Affiliated Charter HS")+GETPIVOTDATA("School Name",$A$3,"Current CFM Number of Schools","Navarro, Evangeline ","School Type ","Span School HS")+GETPIVOTDATA("School Name",$A$3,"Current CFM Number of Schools","Navarro, Evangeline ","School Type ","Span, Magnet School HS")</f>
        <v>12</v>
      </c>
      <c r="N7" s="6"/>
      <c r="O7" s="6">
        <f t="shared" si="0"/>
        <v>106</v>
      </c>
    </row>
    <row r="8" spans="1:15">
      <c r="B8" t="s">
        <v>18</v>
      </c>
      <c r="C8">
        <v>3</v>
      </c>
      <c r="G8" t="s">
        <v>19</v>
      </c>
      <c r="H8">
        <v>1</v>
      </c>
      <c r="J8" s="6" t="s">
        <v>20</v>
      </c>
      <c r="K8" s="6">
        <f>GETPIVOTDATA("School Name",$A$3,"Current CFM Number of Schools","Owens, Connie ","School Type ","Elementary School")+GETPIVOTDATA("School Name",$A$3,"Current CFM Number of Schools","Owens, Connie ","School Type ","Elementary School - Affiliated Charter")+GETPIVOTDATA("School Name",$A$3,"Current CFM Number of Schools","Owens, Connie ","School Type ","Span School ES")+GETPIVOTDATA("School Name",$A$3,"Current CFM Number of Schools","Owens, Connie ","School Type ","Span, Magnet School ES")</f>
        <v>76</v>
      </c>
      <c r="L8" s="6">
        <f>GETPIVOTDATA("School Name",$A$3,"Current CFM Number of Schools","Owens, Connie ","School Type ","Middle Schools")+GETPIVOTDATA("School Name",$A$3,"Current CFM Number of Schools","Owens, Connie ","School Type ","Middle Schools - Affiliated Charter")</f>
        <v>12</v>
      </c>
      <c r="M8" s="6">
        <f>GETPIVOTDATA("School Name",$A$3,"Current CFM Number of Schools","Owens, Connie ","School Type ","High Schools - Affiliated Charter")+GETPIVOTDATA("School Name",$A$3,"Current CFM Number of Schools","Owens, Connie ","School Type ","Senior High School")+GETPIVOTDATA("School Name",$A$3,"Current CFM Number of Schools","Owens, Connie ","School Type ","Span Magnet School HS")+GETPIVOTDATA("School Name",$A$3,"Current CFM Number of Schools","Owens, Connie ","School Type ","Span School HS")+GETPIVOTDATA("School Name",$A$3,"Current CFM Number of Schools","Owens, Connie ","School Type ","Span Schools, Regular HS")</f>
        <v>17</v>
      </c>
      <c r="N8" s="6"/>
      <c r="O8" s="6">
        <f t="shared" si="0"/>
        <v>105</v>
      </c>
    </row>
    <row r="9" spans="1:15">
      <c r="B9" t="s">
        <v>21</v>
      </c>
      <c r="C9">
        <v>1</v>
      </c>
      <c r="G9" t="s">
        <v>3</v>
      </c>
      <c r="H9">
        <v>10</v>
      </c>
      <c r="J9" s="6" t="s">
        <v>11</v>
      </c>
      <c r="K9" s="6">
        <f>GETPIVOTDATA("School Name",$A$3,"Current CFM Number of Schools","Shaginyan, Ovanes","School Type ","Elementary School")+GETPIVOTDATA("School Name",$A$3,"Current CFM Number of Schools","Shaginyan, Ovanes","School Type ","Elementary School - Affiliated Charter")+GETPIVOTDATA("School Name",$A$3,"Current CFM Number of Schools","Shaginyan, Ovanes","School Type ","Elementary School - Span")+GETPIVOTDATA("School Name",$A$3,"Current CFM Number of Schools","Shaginyan, Ovanes","School Type ","Span School ES")+GETPIVOTDATA("School Name",$A$3,"Current CFM Number of Schools","Shaginyan, Ovanes","School Type ","Span Schools, Regular ES")+GETPIVOTDATA("School Name",$A$3,"Current CFM Number of Schools","Shaginyan, Ovanes","School Type ","Span, Magnet Center ES")</f>
        <v>78</v>
      </c>
      <c r="L9" s="6">
        <f>GETPIVOTDATA("School Name",$A$3,"Current CFM Number of Schools","Shaginyan, Ovanes","School Type ","Middle Schools")+GETPIVOTDATA("School Name",$A$3,"Current CFM Number of Schools","Shaginyan, Ovanes","School Type ","Span School MS")</f>
        <v>13</v>
      </c>
      <c r="M9" s="6">
        <f>GETPIVOTDATA("School Name",$A$3,"Current CFM Number of Schools","Shaginyan, Ovanes","School Type ","High School - Span")+GETPIVOTDATA("School Name",$A$3,"Current CFM Number of Schools","Shaginyan, Ovanes","School Type ","Senior High School")+GETPIVOTDATA("School Name",$A$3,"Current CFM Number of Schools","Shaginyan, Ovanes","School Type ","Span Magnet School HS")+GETPIVOTDATA("School Name",$A$3,"Current CFM Number of Schools","Shaginyan, Ovanes","School Type ","Span School HS")+GETPIVOTDATA("School Name",$A$3,"Current CFM Number of Schools","Shaginyan, Ovanes","School Type ","Span Schools, Regular HS")</f>
        <v>15</v>
      </c>
      <c r="N9" s="6"/>
      <c r="O9" s="6">
        <f t="shared" si="0"/>
        <v>106</v>
      </c>
    </row>
    <row r="10" spans="1:15">
      <c r="A10" t="s">
        <v>22</v>
      </c>
      <c r="C10">
        <v>104</v>
      </c>
      <c r="G10" t="s">
        <v>15</v>
      </c>
      <c r="H10">
        <v>10</v>
      </c>
      <c r="J10" s="6" t="s">
        <v>23</v>
      </c>
      <c r="K10" s="6">
        <f>GETPIVOTDATA("School Name",$A$3,"Current CFM Number of Schools","Galono, Annette ","School Type ","Elementary School")+GETPIVOTDATA("School Name",$A$3,"Current CFM Number of Schools","Galono, Annette ","School Type ","Span School ES")</f>
        <v>43</v>
      </c>
      <c r="L10" s="6">
        <f>GETPIVOTDATA("School Name",$A$3,"Current CFM Number of Schools","Galono, Annette ","School Type ","Middle Schools")</f>
        <v>9</v>
      </c>
      <c r="M10" s="6">
        <f>GETPIVOTDATA("School Name",$A$3,"Current CFM Number of Schools","Galono, Annette ","School Type ","Senior High School")+GETPIVOTDATA("School Name",$A$3,"Current CFM Number of Schools","Galono, Annette ","School Type ","Span School HS")</f>
        <v>8</v>
      </c>
      <c r="N10" s="6">
        <f>GETPIVOTDATA("School Name",$A$3,"Current CFM Number of Schools","Galono, Annette ","School Type ","Community Adult Schools")+GETPIVOTDATA("School Name",$A$3,"Current CFM Number of Schools","Galono, Annette ","School Type ","Community Day School")+GETPIVOTDATA("School Name",$A$3,"Current CFM Number of Schools","Galono, Annette ","School Type ","Continuation High School")+GETPIVOTDATA("School Name",$A$3,"Current CFM Number of Schools","Galono, Annette ","School Type ","Independent Study")+GETPIVOTDATA("School Name",$A$3,"Current CFM Number of Schools","Galono, Annette ","School Type ","Opportunity School")+GETPIVOTDATA("School Name",$A$3,"Current CFM Number of Schools","Galono, Annette ","School Type ","Regional Occupational Centers")+GETPIVOTDATA("School Name",$A$3,"Current CFM Number of Schools","Galono, Annette ","School Type ","Skills Centers")+GETPIVOTDATA("School Name",$A$3,"Current CFM Number of Schools","Galono, Annette ","School Type ","Span School SPE ED")+GETPIVOTDATA("School Name",$A$3,"Current CFM Number of Schools","Galono, Annette ","School Type ","Special Education School")</f>
        <v>51</v>
      </c>
      <c r="O10" s="6">
        <f t="shared" si="0"/>
        <v>111</v>
      </c>
    </row>
    <row r="11" spans="1:15">
      <c r="A11" t="s">
        <v>23</v>
      </c>
      <c r="B11" t="s">
        <v>24</v>
      </c>
      <c r="C11">
        <v>4</v>
      </c>
      <c r="G11" t="s">
        <v>25</v>
      </c>
      <c r="H11">
        <v>1</v>
      </c>
      <c r="J11" s="6" t="s">
        <v>26</v>
      </c>
      <c r="K11" s="6"/>
      <c r="L11" s="6"/>
      <c r="M11" s="6"/>
      <c r="N11" s="6"/>
      <c r="O11" s="6">
        <f t="shared" si="0"/>
        <v>0</v>
      </c>
    </row>
    <row r="12" spans="1:15">
      <c r="B12" t="s">
        <v>27</v>
      </c>
      <c r="C12">
        <v>5</v>
      </c>
      <c r="G12" t="s">
        <v>28</v>
      </c>
      <c r="H12">
        <v>1</v>
      </c>
      <c r="K12">
        <f>SUM(K4:K11)</f>
        <v>498</v>
      </c>
      <c r="L12">
        <f>SUM(L4:L11)</f>
        <v>86</v>
      </c>
      <c r="M12">
        <f>SUM(M4:M11)</f>
        <v>106</v>
      </c>
      <c r="N12">
        <f>SUM(N4:N11)</f>
        <v>51</v>
      </c>
      <c r="O12" s="4">
        <f>SUM(O4:O11)</f>
        <v>741</v>
      </c>
    </row>
    <row r="13" spans="1:15">
      <c r="B13" t="s">
        <v>29</v>
      </c>
      <c r="C13">
        <v>19</v>
      </c>
      <c r="G13" t="s">
        <v>21</v>
      </c>
      <c r="H13">
        <v>1</v>
      </c>
    </row>
    <row r="14" spans="1:15">
      <c r="B14" t="s">
        <v>2</v>
      </c>
      <c r="C14">
        <v>41</v>
      </c>
      <c r="G14" t="s">
        <v>30</v>
      </c>
      <c r="H14">
        <v>2</v>
      </c>
    </row>
    <row r="15" spans="1:15">
      <c r="B15" t="s">
        <v>31</v>
      </c>
      <c r="C15">
        <v>1</v>
      </c>
      <c r="G15" t="s">
        <v>32</v>
      </c>
      <c r="H15">
        <v>1</v>
      </c>
    </row>
    <row r="16" spans="1:15">
      <c r="B16" t="s">
        <v>3</v>
      </c>
      <c r="C16">
        <v>9</v>
      </c>
      <c r="G16" t="s">
        <v>33</v>
      </c>
      <c r="H16">
        <v>1</v>
      </c>
    </row>
    <row r="17" spans="1:16">
      <c r="B17" t="s">
        <v>34</v>
      </c>
      <c r="C17">
        <v>3</v>
      </c>
      <c r="F17" t="s">
        <v>35</v>
      </c>
      <c r="H17">
        <v>96</v>
      </c>
      <c r="J17" s="11" t="s">
        <v>36</v>
      </c>
      <c r="K17" s="12" t="s">
        <v>2</v>
      </c>
      <c r="L17" s="12" t="s">
        <v>3</v>
      </c>
      <c r="M17" s="12" t="s">
        <v>4</v>
      </c>
      <c r="N17" s="12" t="s">
        <v>5</v>
      </c>
      <c r="O17" s="12" t="s">
        <v>6</v>
      </c>
    </row>
    <row r="18" spans="1:16">
      <c r="B18" t="s">
        <v>37</v>
      </c>
      <c r="C18">
        <v>5</v>
      </c>
      <c r="F18" t="s">
        <v>10</v>
      </c>
      <c r="G18" t="s">
        <v>2</v>
      </c>
      <c r="H18">
        <v>68</v>
      </c>
      <c r="J18" s="13" t="s">
        <v>10</v>
      </c>
      <c r="K18" s="13">
        <f>GETPIVOTDATA("School Name",$F$3,"School Type ","Elementary School","New CFM Assignment","Chow, David ")+GETPIVOTDATA("School Name",$F$3,"School Type ","Span School - ES","New CFM Assignment","Chow, David ")</f>
        <v>71</v>
      </c>
      <c r="L18" s="13">
        <f>GETPIVOTDATA("School Name",$F$3,"School Type ","Middle Schools","New CFM Assignment","Chow, David ")</f>
        <v>12</v>
      </c>
      <c r="M18" s="13">
        <f>GETPIVOTDATA("School Name",$F$3,"School Type ","Senior High School","New CFM Assignment","Chow, David ")+GETPIVOTDATA("School Name",$F$3,"School Type ","Span School HS","New CFM Assignment","Chow, David ")</f>
        <v>13</v>
      </c>
      <c r="N18" s="13"/>
      <c r="O18" s="13">
        <f>SUM(K18:N18)</f>
        <v>96</v>
      </c>
      <c r="P18" t="s">
        <v>38</v>
      </c>
    </row>
    <row r="19" spans="1:16">
      <c r="B19" t="s">
        <v>15</v>
      </c>
      <c r="C19">
        <v>7</v>
      </c>
      <c r="G19" t="s">
        <v>3</v>
      </c>
      <c r="H19">
        <v>12</v>
      </c>
      <c r="J19" s="13" t="s">
        <v>12</v>
      </c>
      <c r="K19" s="13">
        <f>GETPIVOTDATA("School Name",$F$3,"School Type ","Elementary School","New CFM Assignment","Haftevani, Rosi ")+GETPIVOTDATA("School Name",$F$3,"School Type ","Span School ES","New CFM Assignment","Haftevani, Rosi ")</f>
        <v>71</v>
      </c>
      <c r="L19" s="13">
        <f>GETPIVOTDATA("School Name",$F$3,"School Type ","Middle Schools","New CFM Assignment","Haftevani, Rosi ")+GETPIVOTDATA("School Name",$F$3,"School Type ","Span School MS","New CFM Assignment","Haftevani, Rosi ")</f>
        <v>12</v>
      </c>
      <c r="M19" s="13">
        <f>GETPIVOTDATA("School Name",$F$3,"School Type ","Senior High School","New CFM Assignment","Haftevani, Rosi ")+GETPIVOTDATA("School Name",$F$3,"School Type ","Span Magnet School HS","New CFM Assignment","Haftevani, Rosi ")</f>
        <v>13</v>
      </c>
      <c r="N19" s="13"/>
      <c r="O19" s="13">
        <f t="shared" ref="O19:O25" si="1">SUM(K19:N19)</f>
        <v>96</v>
      </c>
    </row>
    <row r="20" spans="1:16">
      <c r="B20" t="s">
        <v>39</v>
      </c>
      <c r="C20">
        <v>1</v>
      </c>
      <c r="G20" t="s">
        <v>15</v>
      </c>
      <c r="H20">
        <v>12</v>
      </c>
      <c r="J20" s="13" t="s">
        <v>14</v>
      </c>
      <c r="K20" s="13">
        <f>GETPIVOTDATA("School Name",$F$3,"School Type ","Elementary School","New CFM Assignment","Mananghaya, Nicanor")+GETPIVOTDATA("School Name",$F$3,"School Type ","Elementary School - Affiliated Charter","New CFM Assignment","Mananghaya, Nicanor")+GETPIVOTDATA("School Name",$F$3,"School Type ","Span School ES","New CFM Assignment","Mananghaya, Nicanor")</f>
        <v>71</v>
      </c>
      <c r="L20" s="13">
        <f>GETPIVOTDATA("School Name",$F$3,"School Type ","Middle Schools","New CFM Assignment","Mananghaya, Nicanor")+GETPIVOTDATA("School Name",$F$3,"School Type ","Middle Schools - Affiliated Charter","New CFM Assignment","Mananghaya, Nicanor")</f>
        <v>12</v>
      </c>
      <c r="M20" s="13">
        <f>GETPIVOTDATA("School Name",$F$3,"School Type ","Senior High School","New CFM Assignment","Mananghaya, Nicanor")+GETPIVOTDATA("School Name",$F$3,"School Type ","Span Magnet School HS","New CFM Assignment","Mananghaya, Nicanor")+GETPIVOTDATA("School Name",$F$3,"School Type ","Span School HS","New CFM Assignment","Mananghaya, Nicanor")</f>
        <v>13</v>
      </c>
      <c r="N20" s="13"/>
      <c r="O20" s="13">
        <f t="shared" si="1"/>
        <v>96</v>
      </c>
    </row>
    <row r="21" spans="1:16">
      <c r="B21" t="s">
        <v>28</v>
      </c>
      <c r="C21">
        <v>2</v>
      </c>
      <c r="G21" t="s">
        <v>18</v>
      </c>
      <c r="H21">
        <v>3</v>
      </c>
      <c r="J21" s="13" t="s">
        <v>17</v>
      </c>
      <c r="K21" s="13">
        <f>GETPIVOTDATA("School Name",$F$3,"School Type ","Elementary School","New CFM Assignment","Navarro, Evangeline ")+GETPIVOTDATA("School Name",$F$3,"School Type ","Elementary School - Affiliated Charter","New CFM Assignment","Navarro, Evangeline ")</f>
        <v>71</v>
      </c>
      <c r="L21" s="13">
        <f>GETPIVOTDATA("School Name",$F$3,"School Type ","Middle Schools","New CFM Assignment","Navarro, Evangeline ")+GETPIVOTDATA("School Name",$F$3,"School Type ","Middle Schools - Affiliated Charter","New CFM Assignment","Navarro, Evangeline ")+GETPIVOTDATA("School Name",$F$3,"School Type ","Span - Affiliated Charter MS","New CFM Assignment","Navarro, Evangeline ")+GETPIVOTDATA("School Name",$F$3,"School Type ","Span School MS","New CFM Assignment","Navarro, Evangeline ")</f>
        <v>12</v>
      </c>
      <c r="M21" s="13">
        <f>GETPIVOTDATA("School Name",$F$3,"School Type ","High Schools - Affiliated Charter","New CFM Assignment","Navarro, Evangeline ")+GETPIVOTDATA("School Name",$F$3,"School Type ","Senior High School","New CFM Assignment","Navarro, Evangeline ")+GETPIVOTDATA("School Name",$F$3,"School Type ","Span - Affiliated Charter HS","New CFM Assignment","Navarro, Evangeline ")+GETPIVOTDATA("School Name",$F$3,"School Type ","Span School HS","New CFM Assignment","Navarro, Evangeline ")+GETPIVOTDATA("School Name",$F$3,"School Type ","Span, Magnet School HS","New CFM Assignment","Navarro, Evangeline ")</f>
        <v>13</v>
      </c>
      <c r="N21" s="13"/>
      <c r="O21" s="13">
        <f t="shared" si="1"/>
        <v>96</v>
      </c>
    </row>
    <row r="22" spans="1:16">
      <c r="B22" t="s">
        <v>21</v>
      </c>
      <c r="C22">
        <v>1</v>
      </c>
      <c r="G22" t="s">
        <v>21</v>
      </c>
      <c r="H22">
        <v>1</v>
      </c>
      <c r="J22" s="13" t="s">
        <v>20</v>
      </c>
      <c r="K22" s="13">
        <f>GETPIVOTDATA("School Name",$F$3,"School Type ","Elementary School","New CFM Assignment","Owens, Connie ")+GETPIVOTDATA("School Name",$F$3,"School Type ","Elementary School - Affiliated Charter","New CFM Assignment","Owens, Connie ")+GETPIVOTDATA("School Name",$F$3,"School Type ","Span, Magnet School ES","New CFM Assignment","Owens, Connie ")</f>
        <v>71</v>
      </c>
      <c r="L22" s="13">
        <f>GETPIVOTDATA("School Name",$F$3,"School Type ","Middle Schools","New CFM Assignment","Owens, Connie ")+GETPIVOTDATA("School Name",$F$3,"School Type ","Middle Schools - Affiliated Charter","New CFM Assignment","Owens, Connie ")</f>
        <v>12</v>
      </c>
      <c r="M22" s="13">
        <f>GETPIVOTDATA("School Name",$F$3,"School Type ","High Schools - Affiliated Charter","New CFM Assignment","Owens, Connie ")+GETPIVOTDATA("School Name",$F$3,"School Type ","Senior High School","New CFM Assignment","Owens, Connie ")+GETPIVOTDATA("School Name",$F$3,"School Type ","Span Magnet School HS","New CFM Assignment","Owens, Connie ")+GETPIVOTDATA("School Name",$F$3,"School Type ","Span School HS","New CFM Assignment","Owens, Connie ")+GETPIVOTDATA("School Name",$F$3,"School Type ","Span Schools, Regular HS","New CFM Assignment","Owens, Connie ")</f>
        <v>13</v>
      </c>
      <c r="N22" s="13"/>
      <c r="O22" s="13">
        <f t="shared" si="1"/>
        <v>96</v>
      </c>
    </row>
    <row r="23" spans="1:16">
      <c r="B23" t="s">
        <v>40</v>
      </c>
      <c r="C23">
        <v>1</v>
      </c>
      <c r="F23" t="s">
        <v>22</v>
      </c>
      <c r="H23">
        <v>96</v>
      </c>
      <c r="J23" s="13" t="s">
        <v>11</v>
      </c>
      <c r="K23" s="13">
        <f>GETPIVOTDATA("School Name",$F$3,"School Type ","Elementary School","New CFM Assignment","Balbuena, Patricia")+GETPIVOTDATA("School Name",$F$3,"School Type ","Elementary School - Affiliated Charter","New CFM Assignment","Balbuena, Patricia")+GETPIVOTDATA("School Name",$F$3,"School Type ","Elementary School - Span","New CFM Assignment","Balbuena, Patricia")+GETPIVOTDATA("School Name",$F$3,"School Type ","Span School ES","New CFM Assignment","Balbuena, Patricia")+GETPIVOTDATA("School Name",$F$3,"School Type ","Span Schools, Regular ES","New CFM Assignment","Balbuena, Patricia")+GETPIVOTDATA("School Name",$F$3,"School Type ","Span, Magnet Center ES","New CFM Assignment","Balbuena, Patricia")</f>
        <v>71</v>
      </c>
      <c r="L23" s="13">
        <f>GETPIVOTDATA("School Name",$F$3,"School Type ","Middle Schools","New CFM Assignment","Balbuena, Patricia")+GETPIVOTDATA("School Name",$F$3,"School Type ","Span School MS","New CFM Assignment","Balbuena, Patricia")</f>
        <v>12</v>
      </c>
      <c r="M23" s="13">
        <f>GETPIVOTDATA("School Name",$F$3,"School Type ","High School - Span","New CFM Assignment","Balbuena, Patricia")+GETPIVOTDATA("School Name",$F$3,"School Type ","Senior High School","New CFM Assignment","Balbuena, Patricia")+GETPIVOTDATA("School Name",$F$3,"School Type ","Span Magnet School HS","New CFM Assignment","Balbuena, Patricia")+GETPIVOTDATA("School Name",$F$3,"School Type ","Span School HS","New CFM Assignment","Balbuena, Patricia")</f>
        <v>13</v>
      </c>
      <c r="N23" s="13"/>
      <c r="O23" s="13">
        <f t="shared" si="1"/>
        <v>96</v>
      </c>
    </row>
    <row r="24" spans="1:16">
      <c r="B24" t="s">
        <v>41</v>
      </c>
      <c r="C24">
        <v>12</v>
      </c>
      <c r="F24" t="s">
        <v>23</v>
      </c>
      <c r="G24" t="s">
        <v>24</v>
      </c>
      <c r="H24">
        <v>4</v>
      </c>
      <c r="J24" s="13" t="s">
        <v>23</v>
      </c>
      <c r="K24" s="13">
        <f>GETPIVOTDATA("School Name",$F$3,"School Type ","Elementary School","New CFM Assignment","Galono, Annette ")+GETPIVOTDATA("School Name",$F$3,"School Type ","Span School ES","New CFM Assignment","Galono, Annette ")</f>
        <v>20</v>
      </c>
      <c r="L24" s="13">
        <f>GETPIVOTDATA("School Name",$F$3,"School Type ","Middle Schools","New CFM Assignment","Galono, Annette ")</f>
        <v>12</v>
      </c>
      <c r="M24" s="13">
        <f>GETPIVOTDATA("School Name",$F$3,"School Type ","Senior High School","New CFM Assignment","Galono, Annette ")+GETPIVOTDATA("School Name",$F$3,"School Type ","Span School HS","New CFM Assignment","Galono, Annette ")</f>
        <v>13</v>
      </c>
      <c r="N24" s="13">
        <f>GETPIVOTDATA("School Name",$F$3,"School Type ","Community Adult Schools","New CFM Assignment","Galono, Annette ")+GETPIVOTDATA("School Name",$F$3,"School Type ","Community Day School","New CFM Assignment","Galono, Annette ")+GETPIVOTDATA("School Name",$F$3,"School Type ","Independent Study","New CFM Assignment","Galono, Annette ")+GETPIVOTDATA("School Name",$F$3,"School Type ","Opportunity School","New CFM Assignment","Galono, Annette ")+GETPIVOTDATA("School Name",$F$3,"School Type ","Regional Occupational Centers","New CFM Assignment","Galono, Annette ")+GETPIVOTDATA("School Name",$F$3,"School Type ","Skills Centers","New CFM Assignment","Galono, Annette ")+GETPIVOTDATA("School Name",$F$3,"School Type ","Span School SPE ED","New CFM Assignment","Galono, Annette ")+GETPIVOTDATA("School Name",$F$3,"School Type ","Special Education School","New CFM Assignment","Galono, Annette ")+GETPIVOTDATA("School Name",$F$3,"School Type ","Continuation High School","New CFM Assignment","Galono, Annette ")</f>
        <v>51</v>
      </c>
      <c r="O24" s="13">
        <f t="shared" si="1"/>
        <v>96</v>
      </c>
      <c r="P24" t="s">
        <v>38</v>
      </c>
    </row>
    <row r="25" spans="1:16">
      <c r="A25" t="s">
        <v>42</v>
      </c>
      <c r="C25">
        <v>111</v>
      </c>
      <c r="G25" t="s">
        <v>27</v>
      </c>
      <c r="H25">
        <v>5</v>
      </c>
      <c r="J25" s="13" t="s">
        <v>26</v>
      </c>
      <c r="K25" s="13">
        <f>GETPIVOTDATA("School Name",$F$3,"School Type ","Elementary School","New CFM Assignment","Shaginyan, Ovanes")+GETPIVOTDATA("School Name",$F$3,"School Type ","Elementary School - Affiliated Charter","New CFM Assignment","Shaginyan, Ovanes")+GETPIVOTDATA("School Name",$F$3,"School Type ","Span School ES","New CFM Assignment","Shaginyan, Ovanes")</f>
        <v>52</v>
      </c>
      <c r="L25" s="13">
        <f>GETPIVOTDATA("School Name",$F$3,"School Type ","Middle Schools","New CFM Assignment","Shaginyan, Ovanes")</f>
        <v>2</v>
      </c>
      <c r="M25" s="13">
        <f>GETPIVOTDATA("School Name",$F$3,"School Type ","Senior High School","New CFM Assignment","Shaginyan, Ovanes")+GETPIVOTDATA("School Name",$F$3,"School Type ","Span School HS","New CFM Assignment","Shaginyan, Ovanes")+GETPIVOTDATA("School Name",$F$3,"School Type ","Span Schools, Regular HS","New CFM Assignment","Shaginyan, Ovanes")</f>
        <v>15</v>
      </c>
      <c r="N25" s="13"/>
      <c r="O25" s="13">
        <f t="shared" si="1"/>
        <v>69</v>
      </c>
      <c r="P25" t="s">
        <v>43</v>
      </c>
    </row>
    <row r="26" spans="1:16">
      <c r="A26" t="s">
        <v>12</v>
      </c>
      <c r="B26" t="s">
        <v>2</v>
      </c>
      <c r="C26">
        <v>76</v>
      </c>
      <c r="G26" t="s">
        <v>29</v>
      </c>
      <c r="H26">
        <v>19</v>
      </c>
      <c r="J26" s="14"/>
      <c r="K26" s="14">
        <f>SUM(K18:K25)</f>
        <v>498</v>
      </c>
      <c r="L26" s="14">
        <f>SUM(L18:L25)</f>
        <v>86</v>
      </c>
      <c r="M26" s="14">
        <f>SUM(M18:M25)</f>
        <v>106</v>
      </c>
      <c r="N26" s="14">
        <f>SUM(N18:N25)</f>
        <v>51</v>
      </c>
      <c r="O26" s="15">
        <f>SUM(O18:O25)</f>
        <v>741</v>
      </c>
      <c r="P26" t="s">
        <v>44</v>
      </c>
    </row>
    <row r="27" spans="1:16">
      <c r="B27" t="s">
        <v>3</v>
      </c>
      <c r="C27">
        <v>10</v>
      </c>
      <c r="G27" t="s">
        <v>2</v>
      </c>
      <c r="H27">
        <v>18</v>
      </c>
    </row>
    <row r="28" spans="1:16">
      <c r="B28" t="s">
        <v>15</v>
      </c>
      <c r="C28">
        <v>20</v>
      </c>
      <c r="G28" t="s">
        <v>31</v>
      </c>
      <c r="H28">
        <v>1</v>
      </c>
    </row>
    <row r="29" spans="1:16">
      <c r="B29" t="s">
        <v>25</v>
      </c>
      <c r="C29">
        <v>1</v>
      </c>
      <c r="G29" t="s">
        <v>3</v>
      </c>
      <c r="H29">
        <v>12</v>
      </c>
      <c r="J29" s="2" t="s">
        <v>45</v>
      </c>
      <c r="K29" s="3" t="s">
        <v>2</v>
      </c>
      <c r="L29" s="3" t="s">
        <v>3</v>
      </c>
      <c r="M29" s="3" t="s">
        <v>4</v>
      </c>
      <c r="N29" s="3" t="s">
        <v>5</v>
      </c>
      <c r="O29" s="3" t="s">
        <v>6</v>
      </c>
    </row>
    <row r="30" spans="1:16">
      <c r="B30" t="s">
        <v>28</v>
      </c>
      <c r="C30">
        <v>1</v>
      </c>
      <c r="G30" t="s">
        <v>34</v>
      </c>
      <c r="H30">
        <v>3</v>
      </c>
      <c r="J30" s="6" t="s">
        <v>10</v>
      </c>
      <c r="K30" s="7">
        <f>K18-K4</f>
        <v>-7</v>
      </c>
      <c r="L30" s="7">
        <f>L18-L4</f>
        <v>0</v>
      </c>
      <c r="M30" s="7">
        <f>M18-M4</f>
        <v>-1</v>
      </c>
      <c r="N30" s="7">
        <f>N18-N4</f>
        <v>0</v>
      </c>
      <c r="O30" s="7">
        <f>SUM(K30:N30)</f>
        <v>-8</v>
      </c>
    </row>
    <row r="31" spans="1:16">
      <c r="B31" t="s">
        <v>30</v>
      </c>
      <c r="C31">
        <v>2</v>
      </c>
      <c r="G31" t="s">
        <v>37</v>
      </c>
      <c r="H31">
        <v>5</v>
      </c>
      <c r="J31" s="6" t="s">
        <v>12</v>
      </c>
      <c r="K31" s="7">
        <f t="shared" ref="K31:N37" si="2">K19-K5</f>
        <v>-6</v>
      </c>
      <c r="L31" s="7">
        <f t="shared" si="2"/>
        <v>0</v>
      </c>
      <c r="M31" s="7">
        <f t="shared" si="2"/>
        <v>-8</v>
      </c>
      <c r="N31" s="7">
        <f t="shared" si="2"/>
        <v>0</v>
      </c>
      <c r="O31" s="7">
        <f t="shared" ref="O31:O37" si="3">SUM(K31:N31)</f>
        <v>-14</v>
      </c>
    </row>
    <row r="32" spans="1:16">
      <c r="A32" t="s">
        <v>46</v>
      </c>
      <c r="C32">
        <v>110</v>
      </c>
      <c r="G32" t="s">
        <v>15</v>
      </c>
      <c r="H32">
        <v>12</v>
      </c>
      <c r="J32" s="6" t="s">
        <v>14</v>
      </c>
      <c r="K32" s="7">
        <f t="shared" si="2"/>
        <v>3</v>
      </c>
      <c r="L32" s="7">
        <f t="shared" si="2"/>
        <v>0</v>
      </c>
      <c r="M32" s="7">
        <f t="shared" si="2"/>
        <v>-6</v>
      </c>
      <c r="N32" s="7">
        <f t="shared" si="2"/>
        <v>0</v>
      </c>
      <c r="O32" s="7">
        <f t="shared" si="3"/>
        <v>-3</v>
      </c>
    </row>
    <row r="33" spans="1:15">
      <c r="A33" t="s">
        <v>14</v>
      </c>
      <c r="B33" t="s">
        <v>2</v>
      </c>
      <c r="C33">
        <v>60</v>
      </c>
      <c r="G33" t="s">
        <v>39</v>
      </c>
      <c r="H33">
        <v>1</v>
      </c>
      <c r="J33" s="6" t="s">
        <v>17</v>
      </c>
      <c r="K33" s="7">
        <f t="shared" si="2"/>
        <v>-7</v>
      </c>
      <c r="L33" s="7">
        <f t="shared" si="2"/>
        <v>-4</v>
      </c>
      <c r="M33" s="7">
        <f t="shared" si="2"/>
        <v>1</v>
      </c>
      <c r="N33" s="7">
        <f t="shared" si="2"/>
        <v>0</v>
      </c>
      <c r="O33" s="7">
        <f t="shared" si="3"/>
        <v>-10</v>
      </c>
    </row>
    <row r="34" spans="1:15">
      <c r="B34" t="s">
        <v>13</v>
      </c>
      <c r="C34">
        <v>6</v>
      </c>
      <c r="G34" t="s">
        <v>28</v>
      </c>
      <c r="H34">
        <v>2</v>
      </c>
      <c r="J34" s="6" t="s">
        <v>20</v>
      </c>
      <c r="K34" s="7">
        <f t="shared" si="2"/>
        <v>-5</v>
      </c>
      <c r="L34" s="7">
        <f t="shared" si="2"/>
        <v>0</v>
      </c>
      <c r="M34" s="7">
        <f t="shared" si="2"/>
        <v>-4</v>
      </c>
      <c r="N34" s="7">
        <f t="shared" si="2"/>
        <v>0</v>
      </c>
      <c r="O34" s="7">
        <f t="shared" si="3"/>
        <v>-9</v>
      </c>
    </row>
    <row r="35" spans="1:15">
      <c r="B35" t="s">
        <v>47</v>
      </c>
      <c r="C35">
        <v>1</v>
      </c>
      <c r="G35" t="s">
        <v>21</v>
      </c>
      <c r="H35">
        <v>1</v>
      </c>
      <c r="J35" s="6" t="s">
        <v>11</v>
      </c>
      <c r="K35" s="7">
        <f t="shared" si="2"/>
        <v>-7</v>
      </c>
      <c r="L35" s="7">
        <f t="shared" si="2"/>
        <v>-1</v>
      </c>
      <c r="M35" s="7">
        <f t="shared" si="2"/>
        <v>-2</v>
      </c>
      <c r="N35" s="7">
        <f t="shared" si="2"/>
        <v>0</v>
      </c>
      <c r="O35" s="7">
        <f t="shared" si="3"/>
        <v>-10</v>
      </c>
    </row>
    <row r="36" spans="1:15">
      <c r="B36" t="s">
        <v>3</v>
      </c>
      <c r="C36">
        <v>11</v>
      </c>
      <c r="G36" t="s">
        <v>40</v>
      </c>
      <c r="H36">
        <v>1</v>
      </c>
      <c r="J36" s="6" t="s">
        <v>23</v>
      </c>
      <c r="K36" s="7">
        <f t="shared" si="2"/>
        <v>-23</v>
      </c>
      <c r="L36" s="7">
        <f t="shared" si="2"/>
        <v>3</v>
      </c>
      <c r="M36" s="7">
        <f t="shared" si="2"/>
        <v>5</v>
      </c>
      <c r="N36" s="7">
        <f t="shared" si="2"/>
        <v>0</v>
      </c>
      <c r="O36" s="7">
        <f t="shared" si="3"/>
        <v>-15</v>
      </c>
    </row>
    <row r="37" spans="1:15">
      <c r="B37" t="s">
        <v>48</v>
      </c>
      <c r="C37">
        <v>1</v>
      </c>
      <c r="G37" t="s">
        <v>41</v>
      </c>
      <c r="H37">
        <v>12</v>
      </c>
      <c r="J37" s="6" t="s">
        <v>26</v>
      </c>
      <c r="K37" s="7">
        <f t="shared" si="2"/>
        <v>52</v>
      </c>
      <c r="L37" s="7">
        <f t="shared" si="2"/>
        <v>2</v>
      </c>
      <c r="M37" s="7">
        <f t="shared" si="2"/>
        <v>15</v>
      </c>
      <c r="N37" s="7">
        <f t="shared" si="2"/>
        <v>0</v>
      </c>
      <c r="O37" s="7">
        <f t="shared" si="3"/>
        <v>69</v>
      </c>
    </row>
    <row r="38" spans="1:15">
      <c r="B38" t="s">
        <v>15</v>
      </c>
      <c r="C38">
        <v>14</v>
      </c>
      <c r="F38" t="s">
        <v>42</v>
      </c>
      <c r="H38">
        <v>96</v>
      </c>
      <c r="K38" s="8">
        <f>SUM(K30:K37)</f>
        <v>0</v>
      </c>
      <c r="L38" s="8">
        <f>SUM(L30:L37)</f>
        <v>0</v>
      </c>
      <c r="M38" s="8">
        <f>SUM(M30:M37)</f>
        <v>0</v>
      </c>
      <c r="N38" s="8">
        <f>SUM(N30:N37)</f>
        <v>0</v>
      </c>
      <c r="O38" s="8">
        <f>SUM(O30:O37)</f>
        <v>0</v>
      </c>
    </row>
    <row r="39" spans="1:15">
      <c r="B39" t="s">
        <v>25</v>
      </c>
      <c r="C39">
        <v>2</v>
      </c>
      <c r="F39" t="s">
        <v>12</v>
      </c>
      <c r="G39" t="s">
        <v>2</v>
      </c>
      <c r="H39">
        <v>70</v>
      </c>
    </row>
    <row r="40" spans="1:15">
      <c r="B40" t="s">
        <v>28</v>
      </c>
      <c r="C40">
        <v>2</v>
      </c>
      <c r="G40" t="s">
        <v>3</v>
      </c>
      <c r="H40">
        <v>10</v>
      </c>
    </row>
    <row r="41" spans="1:15">
      <c r="B41" t="s">
        <v>21</v>
      </c>
      <c r="C41">
        <v>2</v>
      </c>
      <c r="G41" t="s">
        <v>15</v>
      </c>
      <c r="H41">
        <v>12</v>
      </c>
    </row>
    <row r="42" spans="1:15">
      <c r="A42" t="s">
        <v>49</v>
      </c>
      <c r="C42">
        <v>99</v>
      </c>
      <c r="G42" t="s">
        <v>25</v>
      </c>
      <c r="H42">
        <v>1</v>
      </c>
    </row>
    <row r="43" spans="1:15">
      <c r="A43" t="s">
        <v>17</v>
      </c>
      <c r="B43" t="s">
        <v>2</v>
      </c>
      <c r="C43">
        <v>55</v>
      </c>
      <c r="G43" t="s">
        <v>28</v>
      </c>
      <c r="H43">
        <v>1</v>
      </c>
    </row>
    <row r="44" spans="1:15">
      <c r="B44" t="s">
        <v>13</v>
      </c>
      <c r="C44">
        <v>23</v>
      </c>
      <c r="G44" t="s">
        <v>30</v>
      </c>
      <c r="H44">
        <v>2</v>
      </c>
    </row>
    <row r="45" spans="1:15">
      <c r="B45" t="s">
        <v>47</v>
      </c>
      <c r="C45">
        <v>3</v>
      </c>
      <c r="F45" t="s">
        <v>46</v>
      </c>
      <c r="H45">
        <v>96</v>
      </c>
    </row>
    <row r="46" spans="1:15">
      <c r="B46" t="s">
        <v>3</v>
      </c>
      <c r="C46">
        <v>11</v>
      </c>
      <c r="F46" t="s">
        <v>14</v>
      </c>
      <c r="G46" t="s">
        <v>2</v>
      </c>
      <c r="H46">
        <v>64</v>
      </c>
    </row>
    <row r="47" spans="1:15">
      <c r="B47" t="s">
        <v>48</v>
      </c>
      <c r="C47">
        <v>3</v>
      </c>
      <c r="G47" t="s">
        <v>13</v>
      </c>
      <c r="H47">
        <v>5</v>
      </c>
    </row>
    <row r="48" spans="1:15">
      <c r="B48" t="s">
        <v>15</v>
      </c>
      <c r="C48">
        <v>6</v>
      </c>
      <c r="G48" t="s">
        <v>3</v>
      </c>
      <c r="H48">
        <v>11</v>
      </c>
    </row>
    <row r="49" spans="1:8">
      <c r="B49" t="s">
        <v>50</v>
      </c>
      <c r="C49">
        <v>1</v>
      </c>
      <c r="G49" t="s">
        <v>48</v>
      </c>
      <c r="H49">
        <v>1</v>
      </c>
    </row>
    <row r="50" spans="1:8">
      <c r="B50" t="s">
        <v>51</v>
      </c>
      <c r="C50">
        <v>1</v>
      </c>
      <c r="G50" t="s">
        <v>15</v>
      </c>
      <c r="H50">
        <v>10</v>
      </c>
    </row>
    <row r="51" spans="1:8">
      <c r="B51" t="s">
        <v>21</v>
      </c>
      <c r="C51">
        <v>1</v>
      </c>
      <c r="G51" t="s">
        <v>25</v>
      </c>
      <c r="H51">
        <v>2</v>
      </c>
    </row>
    <row r="52" spans="1:8">
      <c r="B52" t="s">
        <v>30</v>
      </c>
      <c r="C52">
        <v>1</v>
      </c>
      <c r="G52" t="s">
        <v>28</v>
      </c>
      <c r="H52">
        <v>2</v>
      </c>
    </row>
    <row r="53" spans="1:8">
      <c r="B53" t="s">
        <v>52</v>
      </c>
      <c r="C53">
        <v>1</v>
      </c>
      <c r="G53" t="s">
        <v>21</v>
      </c>
      <c r="H53">
        <v>1</v>
      </c>
    </row>
    <row r="54" spans="1:8">
      <c r="A54" t="s">
        <v>53</v>
      </c>
      <c r="C54">
        <v>106</v>
      </c>
      <c r="F54" t="s">
        <v>49</v>
      </c>
      <c r="H54">
        <v>96</v>
      </c>
    </row>
    <row r="55" spans="1:8">
      <c r="A55" t="s">
        <v>20</v>
      </c>
      <c r="B55" t="s">
        <v>2</v>
      </c>
      <c r="C55">
        <v>68</v>
      </c>
      <c r="F55" t="s">
        <v>17</v>
      </c>
      <c r="G55" t="s">
        <v>2</v>
      </c>
      <c r="H55">
        <v>48</v>
      </c>
    </row>
    <row r="56" spans="1:8">
      <c r="B56" t="s">
        <v>13</v>
      </c>
      <c r="C56">
        <v>6</v>
      </c>
      <c r="G56" t="s">
        <v>13</v>
      </c>
      <c r="H56">
        <v>23</v>
      </c>
    </row>
    <row r="57" spans="1:8">
      <c r="B57" t="s">
        <v>47</v>
      </c>
      <c r="C57">
        <v>1</v>
      </c>
      <c r="G57" t="s">
        <v>47</v>
      </c>
      <c r="H57">
        <v>4</v>
      </c>
    </row>
    <row r="58" spans="1:8">
      <c r="B58" t="s">
        <v>3</v>
      </c>
      <c r="C58">
        <v>10</v>
      </c>
      <c r="G58" t="s">
        <v>3</v>
      </c>
      <c r="H58">
        <v>7</v>
      </c>
    </row>
    <row r="59" spans="1:8">
      <c r="B59" t="s">
        <v>48</v>
      </c>
      <c r="C59">
        <v>2</v>
      </c>
      <c r="G59" t="s">
        <v>48</v>
      </c>
      <c r="H59">
        <v>3</v>
      </c>
    </row>
    <row r="60" spans="1:8">
      <c r="B60" t="s">
        <v>15</v>
      </c>
      <c r="C60">
        <v>11</v>
      </c>
      <c r="G60" t="s">
        <v>15</v>
      </c>
      <c r="H60">
        <v>6</v>
      </c>
    </row>
    <row r="61" spans="1:8">
      <c r="B61" t="s">
        <v>25</v>
      </c>
      <c r="C61">
        <v>1</v>
      </c>
      <c r="G61" t="s">
        <v>50</v>
      </c>
      <c r="H61">
        <v>1</v>
      </c>
    </row>
    <row r="62" spans="1:8">
      <c r="B62" t="s">
        <v>28</v>
      </c>
      <c r="C62">
        <v>1</v>
      </c>
      <c r="G62" t="s">
        <v>51</v>
      </c>
      <c r="H62">
        <v>1</v>
      </c>
    </row>
    <row r="63" spans="1:8">
      <c r="B63" t="s">
        <v>21</v>
      </c>
      <c r="C63">
        <v>3</v>
      </c>
      <c r="G63" t="s">
        <v>21</v>
      </c>
      <c r="H63">
        <v>1</v>
      </c>
    </row>
    <row r="64" spans="1:8">
      <c r="B64" t="s">
        <v>54</v>
      </c>
      <c r="C64">
        <v>1</v>
      </c>
      <c r="G64" t="s">
        <v>30</v>
      </c>
      <c r="H64">
        <v>1</v>
      </c>
    </row>
    <row r="65" spans="1:8">
      <c r="B65" t="s">
        <v>55</v>
      </c>
      <c r="C65">
        <v>1</v>
      </c>
      <c r="G65" t="s">
        <v>52</v>
      </c>
      <c r="H65">
        <v>1</v>
      </c>
    </row>
    <row r="66" spans="1:8">
      <c r="A66" t="s">
        <v>56</v>
      </c>
      <c r="C66">
        <v>105</v>
      </c>
      <c r="F66" t="s">
        <v>53</v>
      </c>
      <c r="H66">
        <v>96</v>
      </c>
    </row>
    <row r="67" spans="1:8">
      <c r="A67" t="s">
        <v>26</v>
      </c>
      <c r="B67" t="s">
        <v>2</v>
      </c>
      <c r="C67">
        <v>73</v>
      </c>
      <c r="F67" t="s">
        <v>20</v>
      </c>
      <c r="G67" t="s">
        <v>2</v>
      </c>
      <c r="H67">
        <v>64</v>
      </c>
    </row>
    <row r="68" spans="1:8">
      <c r="B68" t="s">
        <v>13</v>
      </c>
      <c r="C68">
        <v>1</v>
      </c>
      <c r="G68" t="s">
        <v>13</v>
      </c>
      <c r="H68">
        <v>6</v>
      </c>
    </row>
    <row r="69" spans="1:8">
      <c r="B69" t="s">
        <v>16</v>
      </c>
      <c r="C69">
        <v>1</v>
      </c>
      <c r="G69" t="s">
        <v>47</v>
      </c>
      <c r="H69">
        <v>1</v>
      </c>
    </row>
    <row r="70" spans="1:8">
      <c r="B70" t="s">
        <v>19</v>
      </c>
      <c r="C70">
        <v>1</v>
      </c>
      <c r="G70" t="s">
        <v>3</v>
      </c>
      <c r="H70">
        <v>10</v>
      </c>
    </row>
    <row r="71" spans="1:8">
      <c r="B71" t="s">
        <v>3</v>
      </c>
      <c r="C71">
        <v>11</v>
      </c>
      <c r="G71" t="s">
        <v>48</v>
      </c>
      <c r="H71">
        <v>2</v>
      </c>
    </row>
    <row r="72" spans="1:8">
      <c r="B72" t="s">
        <v>15</v>
      </c>
      <c r="C72">
        <v>10</v>
      </c>
      <c r="G72" t="s">
        <v>15</v>
      </c>
      <c r="H72">
        <v>7</v>
      </c>
    </row>
    <row r="73" spans="1:8">
      <c r="B73" t="s">
        <v>25</v>
      </c>
      <c r="C73">
        <v>1</v>
      </c>
      <c r="G73" t="s">
        <v>25</v>
      </c>
      <c r="H73">
        <v>1</v>
      </c>
    </row>
    <row r="74" spans="1:8">
      <c r="B74" t="s">
        <v>28</v>
      </c>
      <c r="C74">
        <v>1</v>
      </c>
      <c r="G74" t="s">
        <v>21</v>
      </c>
      <c r="H74">
        <v>3</v>
      </c>
    </row>
    <row r="75" spans="1:8">
      <c r="B75" t="s">
        <v>21</v>
      </c>
      <c r="C75">
        <v>2</v>
      </c>
      <c r="G75" t="s">
        <v>54</v>
      </c>
      <c r="H75">
        <v>1</v>
      </c>
    </row>
    <row r="76" spans="1:8">
      <c r="B76" t="s">
        <v>30</v>
      </c>
      <c r="C76">
        <v>2</v>
      </c>
      <c r="G76" t="s">
        <v>55</v>
      </c>
      <c r="H76">
        <v>1</v>
      </c>
    </row>
    <row r="77" spans="1:8">
      <c r="B77" t="s">
        <v>32</v>
      </c>
      <c r="C77">
        <v>1</v>
      </c>
      <c r="F77" t="s">
        <v>56</v>
      </c>
      <c r="H77">
        <v>96</v>
      </c>
    </row>
    <row r="78" spans="1:8">
      <c r="B78" t="s">
        <v>54</v>
      </c>
      <c r="C78">
        <v>1</v>
      </c>
      <c r="F78" t="s">
        <v>26</v>
      </c>
      <c r="G78" t="s">
        <v>2</v>
      </c>
      <c r="H78">
        <v>50</v>
      </c>
    </row>
    <row r="79" spans="1:8">
      <c r="B79" t="s">
        <v>33</v>
      </c>
      <c r="C79">
        <v>1</v>
      </c>
      <c r="G79" t="s">
        <v>13</v>
      </c>
      <c r="H79">
        <v>1</v>
      </c>
    </row>
    <row r="80" spans="1:8">
      <c r="A80" t="s">
        <v>57</v>
      </c>
      <c r="C80">
        <v>106</v>
      </c>
      <c r="G80" t="s">
        <v>3</v>
      </c>
      <c r="H80">
        <v>2</v>
      </c>
    </row>
    <row r="81" spans="1:8">
      <c r="A81" t="s">
        <v>58</v>
      </c>
      <c r="C81">
        <v>741</v>
      </c>
      <c r="G81" t="s">
        <v>15</v>
      </c>
      <c r="H81">
        <v>12</v>
      </c>
    </row>
    <row r="82" spans="1:8">
      <c r="G82" t="s">
        <v>28</v>
      </c>
      <c r="H82">
        <v>1</v>
      </c>
    </row>
    <row r="83" spans="1:8">
      <c r="G83" t="s">
        <v>21</v>
      </c>
      <c r="H83">
        <v>2</v>
      </c>
    </row>
    <row r="84" spans="1:8">
      <c r="G84" t="s">
        <v>54</v>
      </c>
      <c r="H84">
        <v>1</v>
      </c>
    </row>
    <row r="85" spans="1:8">
      <c r="F85" t="s">
        <v>57</v>
      </c>
      <c r="H85">
        <v>69</v>
      </c>
    </row>
    <row r="86" spans="1:8">
      <c r="F86" t="s">
        <v>58</v>
      </c>
      <c r="H86">
        <v>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C06F-40A8-4BA9-B8E2-7886A5BE90CB}">
  <dimension ref="A1:G742"/>
  <sheetViews>
    <sheetView zoomScale="110" zoomScaleNormal="110" workbookViewId="0">
      <pane ySplit="1" topLeftCell="A593" activePane="bottomLeft" state="frozen"/>
      <selection activeCell="D1" sqref="D1"/>
      <selection pane="bottomLeft" activeCell="D1" sqref="D1:D1048576"/>
    </sheetView>
  </sheetViews>
  <sheetFormatPr defaultRowHeight="15"/>
  <cols>
    <col min="1" max="1" width="18.7109375" customWidth="1"/>
    <col min="2" max="2" width="27.7109375" customWidth="1"/>
    <col min="3" max="3" width="22" customWidth="1"/>
    <col min="4" max="4" width="46.7109375" customWidth="1"/>
    <col min="5" max="5" width="9.42578125" customWidth="1"/>
    <col min="6" max="6" width="21" style="1" customWidth="1"/>
    <col min="7" max="7" width="20.140625" customWidth="1"/>
  </cols>
  <sheetData>
    <row r="1" spans="1:7">
      <c r="A1" s="4" t="s">
        <v>7</v>
      </c>
      <c r="B1" s="4" t="s">
        <v>8</v>
      </c>
      <c r="C1" s="4" t="s">
        <v>59</v>
      </c>
      <c r="D1" s="4" t="s">
        <v>60</v>
      </c>
      <c r="E1" s="4" t="s">
        <v>61</v>
      </c>
      <c r="F1" s="5" t="s">
        <v>62</v>
      </c>
      <c r="G1" s="4" t="s">
        <v>9</v>
      </c>
    </row>
    <row r="2" spans="1:7">
      <c r="A2" t="s">
        <v>10</v>
      </c>
      <c r="B2" t="s">
        <v>2</v>
      </c>
      <c r="C2" t="s">
        <v>63</v>
      </c>
      <c r="D2" t="s">
        <v>64</v>
      </c>
      <c r="E2" t="s">
        <v>65</v>
      </c>
      <c r="F2" s="1" t="s">
        <v>66</v>
      </c>
      <c r="G2" s="9" t="s">
        <v>10</v>
      </c>
    </row>
    <row r="3" spans="1:7">
      <c r="A3" t="s">
        <v>10</v>
      </c>
      <c r="B3" t="s">
        <v>2</v>
      </c>
      <c r="C3" t="s">
        <v>67</v>
      </c>
      <c r="D3" t="s">
        <v>68</v>
      </c>
      <c r="E3" t="s">
        <v>69</v>
      </c>
      <c r="F3" s="1" t="s">
        <v>66</v>
      </c>
      <c r="G3" s="9" t="s">
        <v>10</v>
      </c>
    </row>
    <row r="4" spans="1:7">
      <c r="A4" t="s">
        <v>10</v>
      </c>
      <c r="B4" t="s">
        <v>2</v>
      </c>
      <c r="C4" t="s">
        <v>70</v>
      </c>
      <c r="D4" t="s">
        <v>71</v>
      </c>
      <c r="E4" t="s">
        <v>69</v>
      </c>
      <c r="F4" s="1" t="s">
        <v>66</v>
      </c>
      <c r="G4" s="9" t="s">
        <v>10</v>
      </c>
    </row>
    <row r="5" spans="1:7">
      <c r="A5" t="s">
        <v>10</v>
      </c>
      <c r="B5" t="s">
        <v>2</v>
      </c>
      <c r="C5" t="s">
        <v>72</v>
      </c>
      <c r="D5" t="s">
        <v>73</v>
      </c>
      <c r="E5" t="s">
        <v>69</v>
      </c>
      <c r="F5" s="1" t="s">
        <v>66</v>
      </c>
      <c r="G5" s="9" t="s">
        <v>10</v>
      </c>
    </row>
    <row r="6" spans="1:7">
      <c r="A6" t="s">
        <v>10</v>
      </c>
      <c r="B6" t="s">
        <v>2</v>
      </c>
      <c r="C6" t="s">
        <v>74</v>
      </c>
      <c r="D6" t="s">
        <v>75</v>
      </c>
      <c r="E6" t="s">
        <v>76</v>
      </c>
      <c r="F6" s="1" t="s">
        <v>66</v>
      </c>
      <c r="G6" s="9" t="s">
        <v>10</v>
      </c>
    </row>
    <row r="7" spans="1:7">
      <c r="A7" t="s">
        <v>10</v>
      </c>
      <c r="B7" t="s">
        <v>2</v>
      </c>
      <c r="C7" t="s">
        <v>77</v>
      </c>
      <c r="D7" t="s">
        <v>78</v>
      </c>
      <c r="E7" t="s">
        <v>76</v>
      </c>
      <c r="F7" s="1" t="s">
        <v>66</v>
      </c>
      <c r="G7" s="9" t="s">
        <v>10</v>
      </c>
    </row>
    <row r="8" spans="1:7">
      <c r="A8" t="s">
        <v>10</v>
      </c>
      <c r="B8" t="s">
        <v>2</v>
      </c>
      <c r="C8" t="s">
        <v>79</v>
      </c>
      <c r="D8" t="s">
        <v>80</v>
      </c>
      <c r="E8" t="s">
        <v>81</v>
      </c>
      <c r="F8" s="1" t="s">
        <v>66</v>
      </c>
      <c r="G8" s="9" t="s">
        <v>10</v>
      </c>
    </row>
    <row r="9" spans="1:7">
      <c r="A9" t="s">
        <v>10</v>
      </c>
      <c r="B9" t="s">
        <v>2</v>
      </c>
      <c r="C9" t="s">
        <v>82</v>
      </c>
      <c r="D9" t="s">
        <v>83</v>
      </c>
      <c r="E9" t="s">
        <v>81</v>
      </c>
      <c r="F9" s="1" t="s">
        <v>66</v>
      </c>
      <c r="G9" s="9" t="s">
        <v>10</v>
      </c>
    </row>
    <row r="10" spans="1:7">
      <c r="A10" t="s">
        <v>10</v>
      </c>
      <c r="B10" t="s">
        <v>2</v>
      </c>
      <c r="C10" t="s">
        <v>84</v>
      </c>
      <c r="D10" t="s">
        <v>85</v>
      </c>
      <c r="E10" t="s">
        <v>86</v>
      </c>
      <c r="F10" s="1" t="s">
        <v>66</v>
      </c>
      <c r="G10" s="9" t="s">
        <v>10</v>
      </c>
    </row>
    <row r="11" spans="1:7">
      <c r="A11" t="s">
        <v>10</v>
      </c>
      <c r="B11" t="s">
        <v>2</v>
      </c>
      <c r="C11" t="s">
        <v>87</v>
      </c>
      <c r="D11" t="s">
        <v>88</v>
      </c>
      <c r="E11" t="s">
        <v>89</v>
      </c>
      <c r="F11" s="1" t="s">
        <v>66</v>
      </c>
      <c r="G11" s="9" t="s">
        <v>10</v>
      </c>
    </row>
    <row r="12" spans="1:7">
      <c r="A12" t="s">
        <v>10</v>
      </c>
      <c r="B12" t="s">
        <v>2</v>
      </c>
      <c r="C12" t="s">
        <v>90</v>
      </c>
      <c r="D12" t="s">
        <v>91</v>
      </c>
      <c r="E12" t="s">
        <v>92</v>
      </c>
      <c r="F12" s="1" t="s">
        <v>66</v>
      </c>
      <c r="G12" s="9" t="s">
        <v>10</v>
      </c>
    </row>
    <row r="13" spans="1:7">
      <c r="A13" t="s">
        <v>10</v>
      </c>
      <c r="B13" t="s">
        <v>2</v>
      </c>
      <c r="C13" t="s">
        <v>93</v>
      </c>
      <c r="D13" t="s">
        <v>94</v>
      </c>
      <c r="E13" t="s">
        <v>95</v>
      </c>
      <c r="F13" s="1" t="s">
        <v>66</v>
      </c>
      <c r="G13" s="9" t="s">
        <v>10</v>
      </c>
    </row>
    <row r="14" spans="1:7">
      <c r="A14" t="s">
        <v>10</v>
      </c>
      <c r="B14" t="s">
        <v>2</v>
      </c>
      <c r="C14" t="s">
        <v>96</v>
      </c>
      <c r="D14" t="s">
        <v>97</v>
      </c>
      <c r="E14" t="s">
        <v>98</v>
      </c>
      <c r="F14" s="1" t="s">
        <v>66</v>
      </c>
      <c r="G14" s="9" t="s">
        <v>10</v>
      </c>
    </row>
    <row r="15" spans="1:7">
      <c r="A15" t="s">
        <v>10</v>
      </c>
      <c r="B15" t="s">
        <v>2</v>
      </c>
      <c r="C15" t="s">
        <v>99</v>
      </c>
      <c r="D15" t="s">
        <v>100</v>
      </c>
      <c r="E15" t="s">
        <v>101</v>
      </c>
      <c r="F15" s="1" t="s">
        <v>66</v>
      </c>
      <c r="G15" s="9" t="s">
        <v>11</v>
      </c>
    </row>
    <row r="16" spans="1:7">
      <c r="A16" t="s">
        <v>10</v>
      </c>
      <c r="B16" t="s">
        <v>2</v>
      </c>
      <c r="C16" t="s">
        <v>102</v>
      </c>
      <c r="D16" t="s">
        <v>103</v>
      </c>
      <c r="E16" t="s">
        <v>65</v>
      </c>
      <c r="F16" s="1" t="s">
        <v>66</v>
      </c>
      <c r="G16" s="9" t="s">
        <v>10</v>
      </c>
    </row>
    <row r="17" spans="1:7">
      <c r="A17" t="s">
        <v>10</v>
      </c>
      <c r="B17" t="s">
        <v>2</v>
      </c>
      <c r="C17" t="s">
        <v>104</v>
      </c>
      <c r="D17" t="s">
        <v>105</v>
      </c>
      <c r="E17" t="s">
        <v>101</v>
      </c>
      <c r="F17" s="1" t="s">
        <v>66</v>
      </c>
      <c r="G17" s="9" t="s">
        <v>10</v>
      </c>
    </row>
    <row r="18" spans="1:7">
      <c r="A18" t="s">
        <v>10</v>
      </c>
      <c r="B18" t="s">
        <v>2</v>
      </c>
      <c r="C18" t="s">
        <v>106</v>
      </c>
      <c r="D18" t="s">
        <v>107</v>
      </c>
      <c r="E18" t="s">
        <v>101</v>
      </c>
      <c r="F18" s="1" t="s">
        <v>66</v>
      </c>
      <c r="G18" s="9" t="s">
        <v>10</v>
      </c>
    </row>
    <row r="19" spans="1:7">
      <c r="A19" t="s">
        <v>10</v>
      </c>
      <c r="B19" t="s">
        <v>2</v>
      </c>
      <c r="C19" t="s">
        <v>108</v>
      </c>
      <c r="D19" t="s">
        <v>109</v>
      </c>
      <c r="E19" t="s">
        <v>110</v>
      </c>
      <c r="F19" s="1" t="s">
        <v>66</v>
      </c>
      <c r="G19" s="9" t="s">
        <v>10</v>
      </c>
    </row>
    <row r="20" spans="1:7">
      <c r="A20" t="s">
        <v>10</v>
      </c>
      <c r="B20" t="s">
        <v>2</v>
      </c>
      <c r="C20" t="s">
        <v>111</v>
      </c>
      <c r="D20" t="s">
        <v>112</v>
      </c>
      <c r="E20" t="s">
        <v>81</v>
      </c>
      <c r="F20" s="1" t="s">
        <v>66</v>
      </c>
      <c r="G20" s="9" t="s">
        <v>10</v>
      </c>
    </row>
    <row r="21" spans="1:7">
      <c r="A21" t="s">
        <v>10</v>
      </c>
      <c r="B21" t="s">
        <v>2</v>
      </c>
      <c r="C21" t="s">
        <v>113</v>
      </c>
      <c r="D21" t="s">
        <v>114</v>
      </c>
      <c r="E21" t="s">
        <v>110</v>
      </c>
      <c r="F21" s="1" t="s">
        <v>66</v>
      </c>
      <c r="G21" s="9" t="s">
        <v>10</v>
      </c>
    </row>
    <row r="22" spans="1:7">
      <c r="A22" t="s">
        <v>10</v>
      </c>
      <c r="B22" t="s">
        <v>2</v>
      </c>
      <c r="C22" t="s">
        <v>115</v>
      </c>
      <c r="D22" t="s">
        <v>116</v>
      </c>
      <c r="E22" t="s">
        <v>76</v>
      </c>
      <c r="F22" s="1" t="s">
        <v>66</v>
      </c>
      <c r="G22" s="9" t="s">
        <v>10</v>
      </c>
    </row>
    <row r="23" spans="1:7">
      <c r="A23" t="s">
        <v>10</v>
      </c>
      <c r="B23" t="s">
        <v>2</v>
      </c>
      <c r="C23" t="s">
        <v>117</v>
      </c>
      <c r="D23" t="s">
        <v>118</v>
      </c>
      <c r="E23" t="s">
        <v>101</v>
      </c>
      <c r="F23" s="1" t="s">
        <v>66</v>
      </c>
      <c r="G23" s="9" t="s">
        <v>11</v>
      </c>
    </row>
    <row r="24" spans="1:7">
      <c r="A24" t="s">
        <v>10</v>
      </c>
      <c r="B24" t="s">
        <v>2</v>
      </c>
      <c r="C24" t="s">
        <v>119</v>
      </c>
      <c r="D24" t="s">
        <v>120</v>
      </c>
      <c r="E24" t="s">
        <v>121</v>
      </c>
      <c r="F24" s="1" t="s">
        <v>66</v>
      </c>
      <c r="G24" s="9" t="s">
        <v>10</v>
      </c>
    </row>
    <row r="25" spans="1:7">
      <c r="A25" t="s">
        <v>10</v>
      </c>
      <c r="B25" t="s">
        <v>2</v>
      </c>
      <c r="C25" t="s">
        <v>122</v>
      </c>
      <c r="D25" t="s">
        <v>123</v>
      </c>
      <c r="E25" t="s">
        <v>89</v>
      </c>
      <c r="F25" s="1" t="s">
        <v>66</v>
      </c>
      <c r="G25" s="9" t="s">
        <v>10</v>
      </c>
    </row>
    <row r="26" spans="1:7">
      <c r="A26" t="s">
        <v>10</v>
      </c>
      <c r="B26" t="s">
        <v>15</v>
      </c>
      <c r="C26" t="s">
        <v>124</v>
      </c>
      <c r="D26" t="s">
        <v>125</v>
      </c>
      <c r="E26" t="s">
        <v>126</v>
      </c>
      <c r="F26" s="1" t="s">
        <v>66</v>
      </c>
      <c r="G26" s="9" t="s">
        <v>10</v>
      </c>
    </row>
    <row r="27" spans="1:7">
      <c r="A27" t="s">
        <v>10</v>
      </c>
      <c r="B27" t="s">
        <v>2</v>
      </c>
      <c r="C27" t="s">
        <v>127</v>
      </c>
      <c r="D27" t="s">
        <v>128</v>
      </c>
      <c r="E27" t="s">
        <v>65</v>
      </c>
      <c r="F27" s="1" t="s">
        <v>66</v>
      </c>
      <c r="G27" s="9" t="s">
        <v>10</v>
      </c>
    </row>
    <row r="28" spans="1:7">
      <c r="A28" t="s">
        <v>10</v>
      </c>
      <c r="B28" t="s">
        <v>2</v>
      </c>
      <c r="C28" t="s">
        <v>129</v>
      </c>
      <c r="D28" t="s">
        <v>130</v>
      </c>
      <c r="E28" t="s">
        <v>89</v>
      </c>
      <c r="F28" s="1" t="s">
        <v>66</v>
      </c>
      <c r="G28" s="9" t="s">
        <v>10</v>
      </c>
    </row>
    <row r="29" spans="1:7">
      <c r="A29" t="s">
        <v>10</v>
      </c>
      <c r="B29" t="s">
        <v>2</v>
      </c>
      <c r="C29" t="s">
        <v>131</v>
      </c>
      <c r="D29" t="s">
        <v>132</v>
      </c>
      <c r="E29" t="s">
        <v>95</v>
      </c>
      <c r="F29" s="1" t="s">
        <v>66</v>
      </c>
      <c r="G29" s="9" t="s">
        <v>10</v>
      </c>
    </row>
    <row r="30" spans="1:7">
      <c r="A30" t="s">
        <v>10</v>
      </c>
      <c r="B30" t="s">
        <v>18</v>
      </c>
      <c r="C30" t="s">
        <v>133</v>
      </c>
      <c r="D30" t="s">
        <v>134</v>
      </c>
      <c r="E30" t="s">
        <v>126</v>
      </c>
      <c r="F30" s="1" t="s">
        <v>66</v>
      </c>
      <c r="G30" s="9" t="s">
        <v>10</v>
      </c>
    </row>
    <row r="31" spans="1:7">
      <c r="A31" t="s">
        <v>10</v>
      </c>
      <c r="B31" t="s">
        <v>2</v>
      </c>
      <c r="C31" t="s">
        <v>135</v>
      </c>
      <c r="D31" t="s">
        <v>136</v>
      </c>
      <c r="E31" t="s">
        <v>126</v>
      </c>
      <c r="F31" s="1" t="s">
        <v>66</v>
      </c>
      <c r="G31" s="9" t="s">
        <v>10</v>
      </c>
    </row>
    <row r="32" spans="1:7">
      <c r="A32" t="s">
        <v>10</v>
      </c>
      <c r="B32" t="s">
        <v>2</v>
      </c>
      <c r="C32" t="s">
        <v>137</v>
      </c>
      <c r="D32" t="s">
        <v>138</v>
      </c>
      <c r="E32" t="s">
        <v>110</v>
      </c>
      <c r="F32" s="1" t="s">
        <v>66</v>
      </c>
      <c r="G32" s="9" t="s">
        <v>10</v>
      </c>
    </row>
    <row r="33" spans="1:7">
      <c r="A33" t="s">
        <v>10</v>
      </c>
      <c r="B33" t="s">
        <v>2</v>
      </c>
      <c r="C33" t="s">
        <v>139</v>
      </c>
      <c r="D33" t="s">
        <v>140</v>
      </c>
      <c r="E33" t="s">
        <v>89</v>
      </c>
      <c r="F33" s="1" t="s">
        <v>66</v>
      </c>
      <c r="G33" s="9" t="s">
        <v>10</v>
      </c>
    </row>
    <row r="34" spans="1:7">
      <c r="A34" t="s">
        <v>10</v>
      </c>
      <c r="B34" t="s">
        <v>3</v>
      </c>
      <c r="C34" t="s">
        <v>141</v>
      </c>
      <c r="D34" t="s">
        <v>142</v>
      </c>
      <c r="E34" t="s">
        <v>95</v>
      </c>
      <c r="F34" s="1" t="s">
        <v>66</v>
      </c>
      <c r="G34" s="9" t="s">
        <v>10</v>
      </c>
    </row>
    <row r="35" spans="1:7">
      <c r="A35" t="s">
        <v>10</v>
      </c>
      <c r="B35" t="s">
        <v>18</v>
      </c>
      <c r="C35" t="s">
        <v>143</v>
      </c>
      <c r="D35" t="s">
        <v>144</v>
      </c>
      <c r="E35" t="s">
        <v>95</v>
      </c>
      <c r="F35" s="1" t="s">
        <v>66</v>
      </c>
      <c r="G35" s="9" t="s">
        <v>10</v>
      </c>
    </row>
    <row r="36" spans="1:7">
      <c r="A36" t="s">
        <v>10</v>
      </c>
      <c r="B36" t="s">
        <v>2</v>
      </c>
      <c r="C36" t="s">
        <v>145</v>
      </c>
      <c r="D36" t="s">
        <v>146</v>
      </c>
      <c r="E36" t="s">
        <v>95</v>
      </c>
      <c r="F36" s="1" t="s">
        <v>66</v>
      </c>
      <c r="G36" s="9" t="s">
        <v>10</v>
      </c>
    </row>
    <row r="37" spans="1:7">
      <c r="A37" t="s">
        <v>10</v>
      </c>
      <c r="B37" t="s">
        <v>15</v>
      </c>
      <c r="C37" t="s">
        <v>147</v>
      </c>
      <c r="D37" t="s">
        <v>148</v>
      </c>
      <c r="E37" t="s">
        <v>95</v>
      </c>
      <c r="F37" s="1" t="s">
        <v>66</v>
      </c>
      <c r="G37" s="9" t="s">
        <v>10</v>
      </c>
    </row>
    <row r="38" spans="1:7">
      <c r="A38" t="s">
        <v>10</v>
      </c>
      <c r="B38" t="s">
        <v>2</v>
      </c>
      <c r="C38" t="s">
        <v>149</v>
      </c>
      <c r="D38" t="s">
        <v>150</v>
      </c>
      <c r="E38" t="s">
        <v>95</v>
      </c>
      <c r="F38" s="1" t="s">
        <v>66</v>
      </c>
      <c r="G38" s="9" t="s">
        <v>10</v>
      </c>
    </row>
    <row r="39" spans="1:7">
      <c r="A39" t="s">
        <v>10</v>
      </c>
      <c r="B39" t="s">
        <v>2</v>
      </c>
      <c r="C39" t="s">
        <v>151</v>
      </c>
      <c r="D39" t="s">
        <v>152</v>
      </c>
      <c r="E39" t="s">
        <v>86</v>
      </c>
      <c r="F39" s="1" t="s">
        <v>66</v>
      </c>
      <c r="G39" s="9" t="s">
        <v>10</v>
      </c>
    </row>
    <row r="40" spans="1:7">
      <c r="A40" t="s">
        <v>10</v>
      </c>
      <c r="B40" t="s">
        <v>2</v>
      </c>
      <c r="C40" t="s">
        <v>153</v>
      </c>
      <c r="D40" t="s">
        <v>154</v>
      </c>
      <c r="E40" t="s">
        <v>101</v>
      </c>
      <c r="F40" s="1" t="s">
        <v>66</v>
      </c>
      <c r="G40" s="9" t="s">
        <v>10</v>
      </c>
    </row>
    <row r="41" spans="1:7">
      <c r="A41" t="s">
        <v>10</v>
      </c>
      <c r="B41" t="s">
        <v>2</v>
      </c>
      <c r="C41" t="s">
        <v>155</v>
      </c>
      <c r="D41" t="s">
        <v>156</v>
      </c>
      <c r="E41" t="s">
        <v>157</v>
      </c>
      <c r="F41" s="1" t="s">
        <v>66</v>
      </c>
      <c r="G41" s="9" t="s">
        <v>10</v>
      </c>
    </row>
    <row r="42" spans="1:7">
      <c r="A42" t="s">
        <v>10</v>
      </c>
      <c r="B42" t="s">
        <v>3</v>
      </c>
      <c r="C42" t="s">
        <v>158</v>
      </c>
      <c r="D42" t="s">
        <v>159</v>
      </c>
      <c r="E42" t="s">
        <v>110</v>
      </c>
      <c r="F42" s="1" t="s">
        <v>66</v>
      </c>
      <c r="G42" s="9" t="s">
        <v>10</v>
      </c>
    </row>
    <row r="43" spans="1:7">
      <c r="A43" t="s">
        <v>10</v>
      </c>
      <c r="B43" t="s">
        <v>3</v>
      </c>
      <c r="C43" t="s">
        <v>160</v>
      </c>
      <c r="D43" t="s">
        <v>161</v>
      </c>
      <c r="E43" t="s">
        <v>89</v>
      </c>
      <c r="F43" s="1" t="s">
        <v>66</v>
      </c>
      <c r="G43" s="9" t="s">
        <v>10</v>
      </c>
    </row>
    <row r="44" spans="1:7">
      <c r="A44" t="s">
        <v>10</v>
      </c>
      <c r="B44" t="s">
        <v>18</v>
      </c>
      <c r="C44" t="s">
        <v>162</v>
      </c>
      <c r="D44" t="s">
        <v>163</v>
      </c>
      <c r="E44" t="s">
        <v>126</v>
      </c>
      <c r="F44" s="1" t="s">
        <v>66</v>
      </c>
      <c r="G44" s="9" t="s">
        <v>10</v>
      </c>
    </row>
    <row r="45" spans="1:7">
      <c r="A45" t="s">
        <v>10</v>
      </c>
      <c r="B45" t="s">
        <v>2</v>
      </c>
      <c r="C45" t="s">
        <v>164</v>
      </c>
      <c r="D45" t="s">
        <v>165</v>
      </c>
      <c r="E45" t="s">
        <v>95</v>
      </c>
      <c r="F45" s="1" t="s">
        <v>66</v>
      </c>
      <c r="G45" s="9" t="s">
        <v>10</v>
      </c>
    </row>
    <row r="46" spans="1:7">
      <c r="A46" t="s">
        <v>10</v>
      </c>
      <c r="B46" t="s">
        <v>2</v>
      </c>
      <c r="C46" t="s">
        <v>166</v>
      </c>
      <c r="D46" t="s">
        <v>167</v>
      </c>
      <c r="E46" t="s">
        <v>81</v>
      </c>
      <c r="F46" s="1" t="s">
        <v>66</v>
      </c>
      <c r="G46" s="9" t="s">
        <v>10</v>
      </c>
    </row>
    <row r="47" spans="1:7">
      <c r="A47" t="s">
        <v>10</v>
      </c>
      <c r="B47" t="s">
        <v>3</v>
      </c>
      <c r="C47" t="s">
        <v>168</v>
      </c>
      <c r="D47" t="s">
        <v>169</v>
      </c>
      <c r="E47" t="s">
        <v>157</v>
      </c>
      <c r="F47" s="1" t="s">
        <v>66</v>
      </c>
      <c r="G47" s="9" t="s">
        <v>10</v>
      </c>
    </row>
    <row r="48" spans="1:7">
      <c r="A48" t="s">
        <v>10</v>
      </c>
      <c r="B48" t="s">
        <v>2</v>
      </c>
      <c r="C48" t="s">
        <v>170</v>
      </c>
      <c r="D48" t="s">
        <v>171</v>
      </c>
      <c r="E48" t="s">
        <v>95</v>
      </c>
      <c r="F48" s="1" t="s">
        <v>66</v>
      </c>
      <c r="G48" s="9" t="s">
        <v>10</v>
      </c>
    </row>
    <row r="49" spans="1:7">
      <c r="A49" t="s">
        <v>10</v>
      </c>
      <c r="B49" t="s">
        <v>2</v>
      </c>
      <c r="C49" t="s">
        <v>172</v>
      </c>
      <c r="D49" t="s">
        <v>173</v>
      </c>
      <c r="E49" t="s">
        <v>174</v>
      </c>
      <c r="F49" s="1" t="s">
        <v>66</v>
      </c>
      <c r="G49" s="9" t="s">
        <v>10</v>
      </c>
    </row>
    <row r="50" spans="1:7">
      <c r="A50" t="s">
        <v>10</v>
      </c>
      <c r="B50" t="s">
        <v>15</v>
      </c>
      <c r="C50" t="s">
        <v>175</v>
      </c>
      <c r="D50" t="s">
        <v>176</v>
      </c>
      <c r="E50" t="s">
        <v>126</v>
      </c>
      <c r="F50" s="1" t="s">
        <v>66</v>
      </c>
      <c r="G50" s="9" t="s">
        <v>10</v>
      </c>
    </row>
    <row r="51" spans="1:7">
      <c r="A51" t="s">
        <v>10</v>
      </c>
      <c r="B51" t="s">
        <v>3</v>
      </c>
      <c r="C51" t="s">
        <v>177</v>
      </c>
      <c r="D51" t="s">
        <v>178</v>
      </c>
      <c r="E51" t="s">
        <v>179</v>
      </c>
      <c r="F51" s="1" t="s">
        <v>66</v>
      </c>
      <c r="G51" s="9" t="s">
        <v>10</v>
      </c>
    </row>
    <row r="52" spans="1:7">
      <c r="A52" t="s">
        <v>10</v>
      </c>
      <c r="B52" t="s">
        <v>15</v>
      </c>
      <c r="C52" t="s">
        <v>180</v>
      </c>
      <c r="D52" t="s">
        <v>181</v>
      </c>
      <c r="E52" t="s">
        <v>65</v>
      </c>
      <c r="F52" s="1" t="s">
        <v>66</v>
      </c>
      <c r="G52" s="9" t="s">
        <v>10</v>
      </c>
    </row>
    <row r="53" spans="1:7">
      <c r="A53" t="s">
        <v>10</v>
      </c>
      <c r="B53" t="s">
        <v>3</v>
      </c>
      <c r="C53" t="s">
        <v>182</v>
      </c>
      <c r="D53" t="s">
        <v>183</v>
      </c>
      <c r="E53" t="s">
        <v>179</v>
      </c>
      <c r="F53" s="1" t="s">
        <v>66</v>
      </c>
      <c r="G53" s="9" t="s">
        <v>10</v>
      </c>
    </row>
    <row r="54" spans="1:7">
      <c r="A54" t="s">
        <v>10</v>
      </c>
      <c r="B54" t="s">
        <v>2</v>
      </c>
      <c r="C54" t="s">
        <v>184</v>
      </c>
      <c r="D54" t="s">
        <v>185</v>
      </c>
      <c r="E54" t="s">
        <v>186</v>
      </c>
      <c r="F54" s="1" t="s">
        <v>66</v>
      </c>
      <c r="G54" s="9" t="s">
        <v>10</v>
      </c>
    </row>
    <row r="55" spans="1:7">
      <c r="A55" t="s">
        <v>10</v>
      </c>
      <c r="B55" t="s">
        <v>2</v>
      </c>
      <c r="C55" t="s">
        <v>187</v>
      </c>
      <c r="D55" t="s">
        <v>188</v>
      </c>
      <c r="E55" t="s">
        <v>121</v>
      </c>
      <c r="F55" s="1" t="s">
        <v>66</v>
      </c>
      <c r="G55" s="9" t="s">
        <v>10</v>
      </c>
    </row>
    <row r="56" spans="1:7">
      <c r="A56" t="s">
        <v>10</v>
      </c>
      <c r="B56" t="s">
        <v>3</v>
      </c>
      <c r="C56" t="s">
        <v>189</v>
      </c>
      <c r="D56" t="s">
        <v>190</v>
      </c>
      <c r="E56" t="s">
        <v>186</v>
      </c>
      <c r="F56" s="1" t="s">
        <v>66</v>
      </c>
      <c r="G56" s="9" t="s">
        <v>10</v>
      </c>
    </row>
    <row r="57" spans="1:7">
      <c r="A57" t="s">
        <v>10</v>
      </c>
      <c r="B57" t="s">
        <v>2</v>
      </c>
      <c r="C57" t="s">
        <v>191</v>
      </c>
      <c r="D57" t="s">
        <v>192</v>
      </c>
      <c r="E57" t="s">
        <v>69</v>
      </c>
      <c r="F57" s="1" t="s">
        <v>66</v>
      </c>
      <c r="G57" s="9" t="s">
        <v>10</v>
      </c>
    </row>
    <row r="58" spans="1:7">
      <c r="A58" t="s">
        <v>10</v>
      </c>
      <c r="B58" t="s">
        <v>15</v>
      </c>
      <c r="C58" t="s">
        <v>193</v>
      </c>
      <c r="D58" t="s">
        <v>194</v>
      </c>
      <c r="E58" t="s">
        <v>65</v>
      </c>
      <c r="F58" s="1" t="s">
        <v>66</v>
      </c>
      <c r="G58" s="9" t="s">
        <v>10</v>
      </c>
    </row>
    <row r="59" spans="1:7">
      <c r="A59" t="s">
        <v>10</v>
      </c>
      <c r="B59" t="s">
        <v>2</v>
      </c>
      <c r="C59" t="s">
        <v>195</v>
      </c>
      <c r="D59" t="s">
        <v>196</v>
      </c>
      <c r="E59" t="s">
        <v>126</v>
      </c>
      <c r="F59" s="1" t="s">
        <v>66</v>
      </c>
      <c r="G59" s="9" t="s">
        <v>10</v>
      </c>
    </row>
    <row r="60" spans="1:7">
      <c r="A60" t="s">
        <v>10</v>
      </c>
      <c r="B60" t="s">
        <v>2</v>
      </c>
      <c r="C60" t="s">
        <v>197</v>
      </c>
      <c r="D60" t="s">
        <v>198</v>
      </c>
      <c r="E60" t="s">
        <v>81</v>
      </c>
      <c r="F60" s="1" t="s">
        <v>66</v>
      </c>
      <c r="G60" s="9" t="s">
        <v>10</v>
      </c>
    </row>
    <row r="61" spans="1:7">
      <c r="A61" t="s">
        <v>10</v>
      </c>
      <c r="B61" t="s">
        <v>15</v>
      </c>
      <c r="C61" t="s">
        <v>199</v>
      </c>
      <c r="D61" t="s">
        <v>200</v>
      </c>
      <c r="E61" t="s">
        <v>92</v>
      </c>
      <c r="F61" s="1" t="s">
        <v>66</v>
      </c>
      <c r="G61" s="9" t="s">
        <v>10</v>
      </c>
    </row>
    <row r="62" spans="1:7">
      <c r="A62" t="s">
        <v>10</v>
      </c>
      <c r="B62" t="s">
        <v>2</v>
      </c>
      <c r="C62" t="s">
        <v>201</v>
      </c>
      <c r="D62" t="s">
        <v>202</v>
      </c>
      <c r="E62" t="s">
        <v>121</v>
      </c>
      <c r="F62" s="1" t="s">
        <v>66</v>
      </c>
      <c r="G62" s="9" t="s">
        <v>10</v>
      </c>
    </row>
    <row r="63" spans="1:7">
      <c r="A63" t="s">
        <v>10</v>
      </c>
      <c r="B63" t="s">
        <v>3</v>
      </c>
      <c r="C63" t="s">
        <v>203</v>
      </c>
      <c r="D63" t="s">
        <v>204</v>
      </c>
      <c r="E63" t="s">
        <v>76</v>
      </c>
      <c r="F63" s="1" t="s">
        <v>66</v>
      </c>
      <c r="G63" s="9" t="s">
        <v>10</v>
      </c>
    </row>
    <row r="64" spans="1:7">
      <c r="A64" t="s">
        <v>10</v>
      </c>
      <c r="B64" t="s">
        <v>2</v>
      </c>
      <c r="C64" t="s">
        <v>205</v>
      </c>
      <c r="D64" t="s">
        <v>206</v>
      </c>
      <c r="E64" t="s">
        <v>179</v>
      </c>
      <c r="F64" s="1" t="s">
        <v>66</v>
      </c>
      <c r="G64" s="9" t="s">
        <v>11</v>
      </c>
    </row>
    <row r="65" spans="1:7">
      <c r="A65" t="s">
        <v>10</v>
      </c>
      <c r="B65" t="s">
        <v>2</v>
      </c>
      <c r="C65" t="s">
        <v>207</v>
      </c>
      <c r="D65" t="s">
        <v>208</v>
      </c>
      <c r="E65" t="s">
        <v>69</v>
      </c>
      <c r="F65" s="1" t="s">
        <v>66</v>
      </c>
      <c r="G65" s="9" t="s">
        <v>10</v>
      </c>
    </row>
    <row r="66" spans="1:7">
      <c r="A66" t="s">
        <v>10</v>
      </c>
      <c r="B66" t="s">
        <v>2</v>
      </c>
      <c r="C66" t="s">
        <v>209</v>
      </c>
      <c r="D66" t="s">
        <v>210</v>
      </c>
      <c r="E66" t="s">
        <v>101</v>
      </c>
      <c r="F66" s="1" t="s">
        <v>66</v>
      </c>
      <c r="G66" s="9" t="s">
        <v>11</v>
      </c>
    </row>
    <row r="67" spans="1:7">
      <c r="A67" t="s">
        <v>10</v>
      </c>
      <c r="B67" t="s">
        <v>2</v>
      </c>
      <c r="C67" t="s">
        <v>211</v>
      </c>
      <c r="D67" t="s">
        <v>212</v>
      </c>
      <c r="E67" t="s">
        <v>126</v>
      </c>
      <c r="F67" s="1" t="s">
        <v>66</v>
      </c>
      <c r="G67" s="9" t="s">
        <v>10</v>
      </c>
    </row>
    <row r="68" spans="1:7">
      <c r="A68" t="s">
        <v>10</v>
      </c>
      <c r="B68" t="s">
        <v>2</v>
      </c>
      <c r="C68" t="s">
        <v>213</v>
      </c>
      <c r="D68" t="s">
        <v>214</v>
      </c>
      <c r="E68" t="s">
        <v>215</v>
      </c>
      <c r="F68" s="1" t="s">
        <v>66</v>
      </c>
      <c r="G68" s="9" t="s">
        <v>10</v>
      </c>
    </row>
    <row r="69" spans="1:7">
      <c r="A69" t="s">
        <v>10</v>
      </c>
      <c r="B69" t="s">
        <v>2</v>
      </c>
      <c r="C69" t="s">
        <v>216</v>
      </c>
      <c r="D69" t="s">
        <v>217</v>
      </c>
      <c r="E69" t="s">
        <v>218</v>
      </c>
      <c r="F69" s="1" t="s">
        <v>66</v>
      </c>
      <c r="G69" s="9" t="s">
        <v>10</v>
      </c>
    </row>
    <row r="70" spans="1:7">
      <c r="A70" t="s">
        <v>10</v>
      </c>
      <c r="B70" t="s">
        <v>2</v>
      </c>
      <c r="C70" t="s">
        <v>219</v>
      </c>
      <c r="D70" t="s">
        <v>220</v>
      </c>
      <c r="E70" t="s">
        <v>126</v>
      </c>
      <c r="F70" s="1" t="s">
        <v>66</v>
      </c>
      <c r="G70" s="9" t="s">
        <v>10</v>
      </c>
    </row>
    <row r="71" spans="1:7">
      <c r="A71" t="s">
        <v>10</v>
      </c>
      <c r="B71" t="s">
        <v>15</v>
      </c>
      <c r="C71" t="s">
        <v>221</v>
      </c>
      <c r="D71" t="s">
        <v>222</v>
      </c>
      <c r="E71" t="s">
        <v>101</v>
      </c>
      <c r="F71" s="1" t="s">
        <v>66</v>
      </c>
      <c r="G71" s="9" t="s">
        <v>12</v>
      </c>
    </row>
    <row r="72" spans="1:7">
      <c r="A72" t="s">
        <v>10</v>
      </c>
      <c r="B72" t="s">
        <v>15</v>
      </c>
      <c r="C72" t="s">
        <v>223</v>
      </c>
      <c r="D72" t="s">
        <v>224</v>
      </c>
      <c r="E72" t="s">
        <v>69</v>
      </c>
      <c r="F72" s="1" t="s">
        <v>66</v>
      </c>
      <c r="G72" s="9" t="s">
        <v>10</v>
      </c>
    </row>
    <row r="73" spans="1:7">
      <c r="A73" t="s">
        <v>10</v>
      </c>
      <c r="B73" t="s">
        <v>2</v>
      </c>
      <c r="C73" t="s">
        <v>225</v>
      </c>
      <c r="D73" t="s">
        <v>226</v>
      </c>
      <c r="E73" t="s">
        <v>65</v>
      </c>
      <c r="F73" s="1" t="s">
        <v>66</v>
      </c>
      <c r="G73" s="9" t="s">
        <v>10</v>
      </c>
    </row>
    <row r="74" spans="1:7">
      <c r="A74" t="s">
        <v>10</v>
      </c>
      <c r="B74" t="s">
        <v>2</v>
      </c>
      <c r="C74" t="s">
        <v>227</v>
      </c>
      <c r="D74" t="s">
        <v>228</v>
      </c>
      <c r="E74" t="s">
        <v>110</v>
      </c>
      <c r="F74" s="1" t="s">
        <v>66</v>
      </c>
      <c r="G74" s="9" t="s">
        <v>10</v>
      </c>
    </row>
    <row r="75" spans="1:7">
      <c r="A75" t="s">
        <v>10</v>
      </c>
      <c r="B75" t="s">
        <v>2</v>
      </c>
      <c r="C75" t="s">
        <v>229</v>
      </c>
      <c r="D75" t="s">
        <v>230</v>
      </c>
      <c r="E75" t="s">
        <v>89</v>
      </c>
      <c r="F75" s="1" t="s">
        <v>66</v>
      </c>
      <c r="G75" s="9" t="s">
        <v>10</v>
      </c>
    </row>
    <row r="76" spans="1:7">
      <c r="A76" t="s">
        <v>10</v>
      </c>
      <c r="B76" t="s">
        <v>2</v>
      </c>
      <c r="C76" t="s">
        <v>231</v>
      </c>
      <c r="D76" t="s">
        <v>232</v>
      </c>
      <c r="E76" t="s">
        <v>186</v>
      </c>
      <c r="F76" s="1" t="s">
        <v>66</v>
      </c>
      <c r="G76" s="9" t="s">
        <v>10</v>
      </c>
    </row>
    <row r="77" spans="1:7">
      <c r="A77" t="s">
        <v>10</v>
      </c>
      <c r="B77" t="s">
        <v>2</v>
      </c>
      <c r="C77" t="s">
        <v>233</v>
      </c>
      <c r="D77" t="s">
        <v>234</v>
      </c>
      <c r="E77" t="s">
        <v>121</v>
      </c>
      <c r="F77" s="1" t="s">
        <v>66</v>
      </c>
      <c r="G77" s="9" t="s">
        <v>10</v>
      </c>
    </row>
    <row r="78" spans="1:7">
      <c r="A78" t="s">
        <v>10</v>
      </c>
      <c r="B78" t="s">
        <v>3</v>
      </c>
      <c r="C78" t="s">
        <v>235</v>
      </c>
      <c r="D78" t="s">
        <v>236</v>
      </c>
      <c r="E78" t="s">
        <v>101</v>
      </c>
      <c r="F78" s="1" t="s">
        <v>66</v>
      </c>
      <c r="G78" s="9" t="s">
        <v>10</v>
      </c>
    </row>
    <row r="79" spans="1:7">
      <c r="A79" t="s">
        <v>10</v>
      </c>
      <c r="B79" t="s">
        <v>2</v>
      </c>
      <c r="C79" t="s">
        <v>237</v>
      </c>
      <c r="D79" t="s">
        <v>238</v>
      </c>
      <c r="E79" t="s">
        <v>239</v>
      </c>
      <c r="F79" s="1" t="s">
        <v>66</v>
      </c>
      <c r="G79" s="9" t="s">
        <v>10</v>
      </c>
    </row>
    <row r="80" spans="1:7">
      <c r="A80" t="s">
        <v>10</v>
      </c>
      <c r="B80" t="s">
        <v>2</v>
      </c>
      <c r="C80" t="s">
        <v>240</v>
      </c>
      <c r="D80" t="s">
        <v>241</v>
      </c>
      <c r="E80" t="s">
        <v>121</v>
      </c>
      <c r="F80" s="1" t="s">
        <v>66</v>
      </c>
      <c r="G80" s="9" t="s">
        <v>10</v>
      </c>
    </row>
    <row r="81" spans="1:7">
      <c r="A81" t="s">
        <v>10</v>
      </c>
      <c r="B81" t="s">
        <v>15</v>
      </c>
      <c r="C81" t="s">
        <v>242</v>
      </c>
      <c r="D81" t="s">
        <v>243</v>
      </c>
      <c r="E81" t="s">
        <v>218</v>
      </c>
      <c r="F81" s="1" t="s">
        <v>66</v>
      </c>
      <c r="G81" s="9" t="s">
        <v>10</v>
      </c>
    </row>
    <row r="82" spans="1:7">
      <c r="A82" t="s">
        <v>10</v>
      </c>
      <c r="B82" t="s">
        <v>2</v>
      </c>
      <c r="C82" t="s">
        <v>244</v>
      </c>
      <c r="D82" t="s">
        <v>245</v>
      </c>
      <c r="E82" t="s">
        <v>218</v>
      </c>
      <c r="F82" s="1" t="s">
        <v>66</v>
      </c>
      <c r="G82" s="9" t="s">
        <v>10</v>
      </c>
    </row>
    <row r="83" spans="1:7">
      <c r="A83" t="s">
        <v>10</v>
      </c>
      <c r="B83" t="s">
        <v>2</v>
      </c>
      <c r="C83" t="s">
        <v>246</v>
      </c>
      <c r="D83" t="s">
        <v>247</v>
      </c>
      <c r="E83" t="s">
        <v>98</v>
      </c>
      <c r="F83" s="1" t="s">
        <v>66</v>
      </c>
      <c r="G83" s="9" t="s">
        <v>10</v>
      </c>
    </row>
    <row r="84" spans="1:7">
      <c r="A84" t="s">
        <v>10</v>
      </c>
      <c r="B84" t="s">
        <v>3</v>
      </c>
      <c r="C84" t="s">
        <v>248</v>
      </c>
      <c r="D84" t="s">
        <v>249</v>
      </c>
      <c r="E84" t="s">
        <v>81</v>
      </c>
      <c r="F84" s="1" t="s">
        <v>66</v>
      </c>
      <c r="G84" s="9" t="s">
        <v>10</v>
      </c>
    </row>
    <row r="85" spans="1:7">
      <c r="A85" t="s">
        <v>10</v>
      </c>
      <c r="B85" t="s">
        <v>2</v>
      </c>
      <c r="C85" t="s">
        <v>250</v>
      </c>
      <c r="D85" t="s">
        <v>251</v>
      </c>
      <c r="E85" t="s">
        <v>218</v>
      </c>
      <c r="F85" s="1" t="s">
        <v>66</v>
      </c>
      <c r="G85" s="9" t="s">
        <v>10</v>
      </c>
    </row>
    <row r="86" spans="1:7">
      <c r="A86" t="s">
        <v>10</v>
      </c>
      <c r="B86" t="s">
        <v>2</v>
      </c>
      <c r="C86" t="s">
        <v>252</v>
      </c>
      <c r="D86" t="s">
        <v>253</v>
      </c>
      <c r="E86" t="s">
        <v>89</v>
      </c>
      <c r="F86" s="1" t="s">
        <v>66</v>
      </c>
      <c r="G86" s="9" t="s">
        <v>10</v>
      </c>
    </row>
    <row r="87" spans="1:7">
      <c r="A87" t="s">
        <v>10</v>
      </c>
      <c r="B87" t="s">
        <v>2</v>
      </c>
      <c r="C87" t="s">
        <v>254</v>
      </c>
      <c r="D87" t="s">
        <v>255</v>
      </c>
      <c r="E87" t="s">
        <v>86</v>
      </c>
      <c r="F87" s="1" t="s">
        <v>66</v>
      </c>
      <c r="G87" s="9" t="s">
        <v>10</v>
      </c>
    </row>
    <row r="88" spans="1:7">
      <c r="A88" t="s">
        <v>10</v>
      </c>
      <c r="B88" t="s">
        <v>21</v>
      </c>
      <c r="C88" t="s">
        <v>256</v>
      </c>
      <c r="D88" t="s">
        <v>257</v>
      </c>
      <c r="E88" t="s">
        <v>174</v>
      </c>
      <c r="F88" s="1" t="s">
        <v>66</v>
      </c>
      <c r="G88" s="9" t="s">
        <v>10</v>
      </c>
    </row>
    <row r="89" spans="1:7">
      <c r="A89" t="s">
        <v>10</v>
      </c>
      <c r="B89" t="s">
        <v>2</v>
      </c>
      <c r="C89" t="s">
        <v>258</v>
      </c>
      <c r="D89" t="s">
        <v>259</v>
      </c>
      <c r="E89" t="s">
        <v>69</v>
      </c>
      <c r="F89" s="1" t="s">
        <v>66</v>
      </c>
      <c r="G89" s="9" t="s">
        <v>10</v>
      </c>
    </row>
    <row r="90" spans="1:7">
      <c r="A90" t="s">
        <v>10</v>
      </c>
      <c r="B90" t="s">
        <v>15</v>
      </c>
      <c r="C90" t="s">
        <v>260</v>
      </c>
      <c r="D90" t="s">
        <v>261</v>
      </c>
      <c r="E90" t="s">
        <v>179</v>
      </c>
      <c r="F90" s="1" t="s">
        <v>66</v>
      </c>
      <c r="G90" s="9" t="s">
        <v>12</v>
      </c>
    </row>
    <row r="91" spans="1:7">
      <c r="A91" t="s">
        <v>10</v>
      </c>
      <c r="B91" t="s">
        <v>2</v>
      </c>
      <c r="C91" t="s">
        <v>262</v>
      </c>
      <c r="D91" t="s">
        <v>263</v>
      </c>
      <c r="E91" t="s">
        <v>179</v>
      </c>
      <c r="F91" s="1" t="s">
        <v>66</v>
      </c>
      <c r="G91" s="9" t="s">
        <v>11</v>
      </c>
    </row>
    <row r="92" spans="1:7">
      <c r="A92" t="s">
        <v>10</v>
      </c>
      <c r="B92" t="s">
        <v>2</v>
      </c>
      <c r="C92" t="s">
        <v>264</v>
      </c>
      <c r="D92" t="s">
        <v>265</v>
      </c>
      <c r="E92" t="s">
        <v>98</v>
      </c>
      <c r="F92" s="1" t="s">
        <v>66</v>
      </c>
      <c r="G92" s="9" t="s">
        <v>10</v>
      </c>
    </row>
    <row r="93" spans="1:7">
      <c r="A93" t="s">
        <v>10</v>
      </c>
      <c r="B93" t="s">
        <v>15</v>
      </c>
      <c r="C93" t="s">
        <v>266</v>
      </c>
      <c r="D93" t="s">
        <v>267</v>
      </c>
      <c r="E93" t="s">
        <v>89</v>
      </c>
      <c r="F93" s="1" t="s">
        <v>66</v>
      </c>
      <c r="G93" s="9" t="s">
        <v>10</v>
      </c>
    </row>
    <row r="94" spans="1:7">
      <c r="A94" t="s">
        <v>10</v>
      </c>
      <c r="B94" t="s">
        <v>2</v>
      </c>
      <c r="C94" t="s">
        <v>268</v>
      </c>
      <c r="D94" t="s">
        <v>269</v>
      </c>
      <c r="E94" t="s">
        <v>89</v>
      </c>
      <c r="F94" s="1" t="s">
        <v>66</v>
      </c>
      <c r="G94" s="9" t="s">
        <v>10</v>
      </c>
    </row>
    <row r="95" spans="1:7">
      <c r="A95" t="s">
        <v>10</v>
      </c>
      <c r="B95" t="s">
        <v>2</v>
      </c>
      <c r="C95" t="s">
        <v>270</v>
      </c>
      <c r="D95" t="s">
        <v>271</v>
      </c>
      <c r="E95" t="s">
        <v>110</v>
      </c>
      <c r="F95" s="1" t="s">
        <v>66</v>
      </c>
      <c r="G95" s="9" t="s">
        <v>10</v>
      </c>
    </row>
    <row r="96" spans="1:7">
      <c r="A96" t="s">
        <v>10</v>
      </c>
      <c r="B96" t="s">
        <v>15</v>
      </c>
      <c r="C96" t="s">
        <v>272</v>
      </c>
      <c r="D96" t="s">
        <v>273</v>
      </c>
      <c r="E96" t="s">
        <v>76</v>
      </c>
      <c r="F96" s="1" t="s">
        <v>66</v>
      </c>
      <c r="G96" s="9" t="s">
        <v>10</v>
      </c>
    </row>
    <row r="97" spans="1:7">
      <c r="A97" t="s">
        <v>10</v>
      </c>
      <c r="B97" t="s">
        <v>15</v>
      </c>
      <c r="C97" t="s">
        <v>274</v>
      </c>
      <c r="D97" t="s">
        <v>275</v>
      </c>
      <c r="E97" t="s">
        <v>179</v>
      </c>
      <c r="F97" s="1" t="s">
        <v>66</v>
      </c>
      <c r="G97" s="9" t="s">
        <v>10</v>
      </c>
    </row>
    <row r="98" spans="1:7">
      <c r="A98" t="s">
        <v>10</v>
      </c>
      <c r="B98" t="s">
        <v>2</v>
      </c>
      <c r="C98" t="s">
        <v>276</v>
      </c>
      <c r="D98" t="s">
        <v>277</v>
      </c>
      <c r="E98" t="s">
        <v>239</v>
      </c>
      <c r="F98" s="1" t="s">
        <v>66</v>
      </c>
      <c r="G98" s="9" t="s">
        <v>10</v>
      </c>
    </row>
    <row r="99" spans="1:7">
      <c r="A99" t="s">
        <v>10</v>
      </c>
      <c r="B99" t="s">
        <v>2</v>
      </c>
      <c r="C99" t="s">
        <v>278</v>
      </c>
      <c r="D99" t="s">
        <v>279</v>
      </c>
      <c r="E99" t="s">
        <v>121</v>
      </c>
      <c r="F99" s="1" t="s">
        <v>66</v>
      </c>
      <c r="G99" s="9" t="s">
        <v>10</v>
      </c>
    </row>
    <row r="100" spans="1:7">
      <c r="A100" t="s">
        <v>10</v>
      </c>
      <c r="B100" t="s">
        <v>2</v>
      </c>
      <c r="C100" t="s">
        <v>280</v>
      </c>
      <c r="D100" t="s">
        <v>281</v>
      </c>
      <c r="E100" t="s">
        <v>101</v>
      </c>
      <c r="F100" s="1" t="s">
        <v>66</v>
      </c>
      <c r="G100" s="9" t="s">
        <v>11</v>
      </c>
    </row>
    <row r="101" spans="1:7">
      <c r="A101" t="s">
        <v>10</v>
      </c>
      <c r="B101" t="s">
        <v>3</v>
      </c>
      <c r="C101" t="s">
        <v>282</v>
      </c>
      <c r="D101" t="s">
        <v>283</v>
      </c>
      <c r="E101" t="s">
        <v>95</v>
      </c>
      <c r="F101" s="1" t="s">
        <v>66</v>
      </c>
      <c r="G101" s="9" t="s">
        <v>10</v>
      </c>
    </row>
    <row r="102" spans="1:7">
      <c r="A102" t="s">
        <v>10</v>
      </c>
      <c r="B102" t="s">
        <v>2</v>
      </c>
      <c r="C102" t="s">
        <v>284</v>
      </c>
      <c r="D102" t="s">
        <v>285</v>
      </c>
      <c r="E102" t="s">
        <v>89</v>
      </c>
      <c r="F102" s="1" t="s">
        <v>66</v>
      </c>
      <c r="G102" s="9" t="s">
        <v>10</v>
      </c>
    </row>
    <row r="103" spans="1:7">
      <c r="A103" t="s">
        <v>10</v>
      </c>
      <c r="B103" t="s">
        <v>3</v>
      </c>
      <c r="C103" t="s">
        <v>286</v>
      </c>
      <c r="D103" t="s">
        <v>287</v>
      </c>
      <c r="E103" t="s">
        <v>126</v>
      </c>
      <c r="F103" s="1" t="s">
        <v>66</v>
      </c>
      <c r="G103" s="9" t="s">
        <v>10</v>
      </c>
    </row>
    <row r="104" spans="1:7">
      <c r="A104" t="s">
        <v>10</v>
      </c>
      <c r="B104" t="s">
        <v>2</v>
      </c>
      <c r="C104" t="s">
        <v>288</v>
      </c>
      <c r="D104" t="s">
        <v>289</v>
      </c>
      <c r="E104" t="s">
        <v>126</v>
      </c>
      <c r="F104" s="1" t="s">
        <v>66</v>
      </c>
      <c r="G104" s="9" t="s">
        <v>10</v>
      </c>
    </row>
    <row r="105" spans="1:7">
      <c r="A105" t="s">
        <v>10</v>
      </c>
      <c r="B105" t="s">
        <v>2</v>
      </c>
      <c r="C105" t="s">
        <v>290</v>
      </c>
      <c r="D105" t="s">
        <v>291</v>
      </c>
      <c r="E105" t="s">
        <v>179</v>
      </c>
      <c r="F105" s="1" t="s">
        <v>66</v>
      </c>
      <c r="G105" s="9" t="s">
        <v>11</v>
      </c>
    </row>
    <row r="106" spans="1:7">
      <c r="A106" t="s">
        <v>23</v>
      </c>
      <c r="B106" t="s">
        <v>2</v>
      </c>
      <c r="C106" t="s">
        <v>292</v>
      </c>
      <c r="D106" t="s">
        <v>293</v>
      </c>
      <c r="E106" t="s">
        <v>294</v>
      </c>
      <c r="F106" s="1" t="s">
        <v>295</v>
      </c>
      <c r="G106" s="9" t="s">
        <v>26</v>
      </c>
    </row>
    <row r="107" spans="1:7">
      <c r="A107" t="s">
        <v>23</v>
      </c>
      <c r="B107" t="s">
        <v>2</v>
      </c>
      <c r="C107" t="s">
        <v>296</v>
      </c>
      <c r="D107" t="s">
        <v>297</v>
      </c>
      <c r="E107" t="s">
        <v>65</v>
      </c>
      <c r="F107" s="1" t="s">
        <v>66</v>
      </c>
      <c r="G107" s="9" t="s">
        <v>23</v>
      </c>
    </row>
    <row r="108" spans="1:7">
      <c r="A108" t="s">
        <v>23</v>
      </c>
      <c r="B108" t="s">
        <v>2</v>
      </c>
      <c r="C108" t="s">
        <v>298</v>
      </c>
      <c r="D108" t="s">
        <v>299</v>
      </c>
      <c r="E108" t="s">
        <v>65</v>
      </c>
      <c r="F108" s="1" t="s">
        <v>66</v>
      </c>
      <c r="G108" s="9" t="s">
        <v>23</v>
      </c>
    </row>
    <row r="109" spans="1:7">
      <c r="A109" t="s">
        <v>23</v>
      </c>
      <c r="B109" t="s">
        <v>29</v>
      </c>
      <c r="C109" t="s">
        <v>300</v>
      </c>
      <c r="D109" t="s">
        <v>301</v>
      </c>
      <c r="E109" t="s">
        <v>302</v>
      </c>
      <c r="F109" s="1" t="s">
        <v>303</v>
      </c>
      <c r="G109" s="9" t="s">
        <v>23</v>
      </c>
    </row>
    <row r="110" spans="1:7">
      <c r="A110" t="s">
        <v>23</v>
      </c>
      <c r="B110" t="s">
        <v>2</v>
      </c>
      <c r="C110" t="s">
        <v>304</v>
      </c>
      <c r="D110" t="s">
        <v>305</v>
      </c>
      <c r="E110" t="s">
        <v>306</v>
      </c>
      <c r="F110" s="1" t="s">
        <v>307</v>
      </c>
      <c r="G110" s="9" t="s">
        <v>26</v>
      </c>
    </row>
    <row r="111" spans="1:7">
      <c r="A111" t="s">
        <v>23</v>
      </c>
      <c r="B111" t="s">
        <v>2</v>
      </c>
      <c r="C111" t="s">
        <v>308</v>
      </c>
      <c r="D111" t="s">
        <v>309</v>
      </c>
      <c r="E111" t="s">
        <v>310</v>
      </c>
      <c r="F111" s="1" t="s">
        <v>295</v>
      </c>
      <c r="G111" s="9" t="s">
        <v>23</v>
      </c>
    </row>
    <row r="112" spans="1:7">
      <c r="A112" t="s">
        <v>23</v>
      </c>
      <c r="B112" t="s">
        <v>29</v>
      </c>
      <c r="C112" t="s">
        <v>311</v>
      </c>
      <c r="D112" t="s">
        <v>312</v>
      </c>
      <c r="E112" t="s">
        <v>89</v>
      </c>
      <c r="F112" s="1" t="s">
        <v>66</v>
      </c>
      <c r="G112" s="9" t="s">
        <v>23</v>
      </c>
    </row>
    <row r="113" spans="1:7">
      <c r="A113" t="s">
        <v>23</v>
      </c>
      <c r="B113" t="s">
        <v>2</v>
      </c>
      <c r="C113" t="s">
        <v>313</v>
      </c>
      <c r="D113" t="s">
        <v>314</v>
      </c>
      <c r="E113" t="s">
        <v>306</v>
      </c>
      <c r="F113" s="1" t="s">
        <v>307</v>
      </c>
      <c r="G113" s="9" t="s">
        <v>23</v>
      </c>
    </row>
    <row r="114" spans="1:7">
      <c r="A114" t="s">
        <v>23</v>
      </c>
      <c r="B114" t="s">
        <v>2</v>
      </c>
      <c r="C114" t="s">
        <v>315</v>
      </c>
      <c r="D114" t="s">
        <v>316</v>
      </c>
      <c r="E114" t="s">
        <v>310</v>
      </c>
      <c r="F114" s="1" t="s">
        <v>295</v>
      </c>
      <c r="G114" s="9" t="s">
        <v>23</v>
      </c>
    </row>
    <row r="115" spans="1:7">
      <c r="A115" t="s">
        <v>23</v>
      </c>
      <c r="B115" t="s">
        <v>3</v>
      </c>
      <c r="C115" t="s">
        <v>317</v>
      </c>
      <c r="D115" t="s">
        <v>318</v>
      </c>
      <c r="E115" t="s">
        <v>319</v>
      </c>
      <c r="F115" s="1" t="s">
        <v>295</v>
      </c>
      <c r="G115" s="9" t="s">
        <v>23</v>
      </c>
    </row>
    <row r="116" spans="1:7">
      <c r="A116" t="s">
        <v>23</v>
      </c>
      <c r="B116" t="s">
        <v>41</v>
      </c>
      <c r="C116" t="s">
        <v>320</v>
      </c>
      <c r="D116" t="s">
        <v>321</v>
      </c>
      <c r="E116" t="s">
        <v>76</v>
      </c>
      <c r="F116" s="1" t="s">
        <v>66</v>
      </c>
      <c r="G116" s="9" t="s">
        <v>23</v>
      </c>
    </row>
    <row r="117" spans="1:7">
      <c r="A117" t="s">
        <v>23</v>
      </c>
      <c r="B117" t="s">
        <v>15</v>
      </c>
      <c r="C117" t="s">
        <v>322</v>
      </c>
      <c r="D117" t="s">
        <v>323</v>
      </c>
      <c r="E117" t="s">
        <v>324</v>
      </c>
      <c r="F117" s="1" t="s">
        <v>307</v>
      </c>
      <c r="G117" s="9" t="s">
        <v>26</v>
      </c>
    </row>
    <row r="118" spans="1:7">
      <c r="A118" t="s">
        <v>23</v>
      </c>
      <c r="B118" t="s">
        <v>15</v>
      </c>
      <c r="C118" t="s">
        <v>325</v>
      </c>
      <c r="D118" t="s">
        <v>326</v>
      </c>
      <c r="E118" t="s">
        <v>327</v>
      </c>
      <c r="F118" s="1" t="s">
        <v>295</v>
      </c>
      <c r="G118" s="9" t="s">
        <v>23</v>
      </c>
    </row>
    <row r="119" spans="1:7">
      <c r="A119" t="s">
        <v>23</v>
      </c>
      <c r="B119" t="s">
        <v>3</v>
      </c>
      <c r="C119" t="s">
        <v>328</v>
      </c>
      <c r="D119" t="s">
        <v>329</v>
      </c>
      <c r="E119" t="s">
        <v>65</v>
      </c>
      <c r="F119" s="1" t="s">
        <v>66</v>
      </c>
      <c r="G119" s="9" t="s">
        <v>23</v>
      </c>
    </row>
    <row r="120" spans="1:7">
      <c r="A120" t="s">
        <v>23</v>
      </c>
      <c r="B120" t="s">
        <v>2</v>
      </c>
      <c r="C120" t="s">
        <v>330</v>
      </c>
      <c r="D120" t="s">
        <v>331</v>
      </c>
      <c r="E120" t="s">
        <v>332</v>
      </c>
      <c r="F120" s="1" t="s">
        <v>295</v>
      </c>
      <c r="G120" s="9" t="s">
        <v>23</v>
      </c>
    </row>
    <row r="121" spans="1:7">
      <c r="A121" t="s">
        <v>23</v>
      </c>
      <c r="B121" t="s">
        <v>28</v>
      </c>
      <c r="C121" t="s">
        <v>333</v>
      </c>
      <c r="D121" t="s">
        <v>334</v>
      </c>
      <c r="E121" t="s">
        <v>335</v>
      </c>
      <c r="F121" s="1" t="s">
        <v>336</v>
      </c>
      <c r="G121" s="9" t="s">
        <v>23</v>
      </c>
    </row>
    <row r="122" spans="1:7">
      <c r="A122" t="s">
        <v>23</v>
      </c>
      <c r="B122" t="s">
        <v>2</v>
      </c>
      <c r="C122" t="s">
        <v>337</v>
      </c>
      <c r="D122" t="s">
        <v>338</v>
      </c>
      <c r="E122" t="s">
        <v>306</v>
      </c>
      <c r="F122" s="1" t="s">
        <v>307</v>
      </c>
      <c r="G122" s="9" t="s">
        <v>26</v>
      </c>
    </row>
    <row r="123" spans="1:7">
      <c r="A123" t="s">
        <v>23</v>
      </c>
      <c r="B123" t="s">
        <v>3</v>
      </c>
      <c r="C123" t="s">
        <v>339</v>
      </c>
      <c r="D123" t="s">
        <v>340</v>
      </c>
      <c r="E123" t="s">
        <v>306</v>
      </c>
      <c r="F123" s="1" t="s">
        <v>307</v>
      </c>
      <c r="G123" s="9" t="s">
        <v>23</v>
      </c>
    </row>
    <row r="124" spans="1:7">
      <c r="A124" t="s">
        <v>23</v>
      </c>
      <c r="B124" t="s">
        <v>3</v>
      </c>
      <c r="C124" t="s">
        <v>341</v>
      </c>
      <c r="D124" t="s">
        <v>342</v>
      </c>
      <c r="E124" t="s">
        <v>343</v>
      </c>
      <c r="F124" s="1" t="s">
        <v>295</v>
      </c>
      <c r="G124" s="9" t="s">
        <v>23</v>
      </c>
    </row>
    <row r="125" spans="1:7">
      <c r="A125" t="s">
        <v>23</v>
      </c>
      <c r="B125" t="s">
        <v>2</v>
      </c>
      <c r="C125" t="s">
        <v>344</v>
      </c>
      <c r="D125" t="s">
        <v>345</v>
      </c>
      <c r="E125" t="s">
        <v>306</v>
      </c>
      <c r="F125" s="1" t="s">
        <v>307</v>
      </c>
      <c r="G125" s="9" t="s">
        <v>26</v>
      </c>
    </row>
    <row r="126" spans="1:7">
      <c r="A126" t="s">
        <v>23</v>
      </c>
      <c r="B126" t="s">
        <v>2</v>
      </c>
      <c r="C126" t="s">
        <v>346</v>
      </c>
      <c r="D126" t="s">
        <v>347</v>
      </c>
      <c r="E126" t="s">
        <v>332</v>
      </c>
      <c r="F126" s="1" t="s">
        <v>295</v>
      </c>
      <c r="G126" s="9" t="s">
        <v>23</v>
      </c>
    </row>
    <row r="127" spans="1:7">
      <c r="A127" t="s">
        <v>23</v>
      </c>
      <c r="B127" t="s">
        <v>27</v>
      </c>
      <c r="C127" t="s">
        <v>348</v>
      </c>
      <c r="D127" t="s">
        <v>349</v>
      </c>
      <c r="E127" t="s">
        <v>327</v>
      </c>
      <c r="F127" s="1" t="s">
        <v>295</v>
      </c>
      <c r="G127" s="9" t="s">
        <v>23</v>
      </c>
    </row>
    <row r="128" spans="1:7">
      <c r="A128" t="s">
        <v>23</v>
      </c>
      <c r="B128" t="s">
        <v>27</v>
      </c>
      <c r="C128" t="s">
        <v>350</v>
      </c>
      <c r="D128" t="s">
        <v>351</v>
      </c>
      <c r="E128" t="s">
        <v>101</v>
      </c>
      <c r="F128" s="1" t="s">
        <v>66</v>
      </c>
      <c r="G128" s="9" t="s">
        <v>23</v>
      </c>
    </row>
    <row r="129" spans="1:7">
      <c r="A129" t="s">
        <v>23</v>
      </c>
      <c r="B129" t="s">
        <v>27</v>
      </c>
      <c r="C129" t="s">
        <v>352</v>
      </c>
      <c r="D129" t="s">
        <v>353</v>
      </c>
      <c r="E129" t="s">
        <v>89</v>
      </c>
      <c r="F129" s="1" t="s">
        <v>66</v>
      </c>
      <c r="G129" s="9" t="s">
        <v>23</v>
      </c>
    </row>
    <row r="130" spans="1:7">
      <c r="A130" t="s">
        <v>23</v>
      </c>
      <c r="B130" t="s">
        <v>27</v>
      </c>
      <c r="C130" t="s">
        <v>354</v>
      </c>
      <c r="D130" t="s">
        <v>355</v>
      </c>
      <c r="E130" t="s">
        <v>356</v>
      </c>
      <c r="F130" s="1" t="s">
        <v>357</v>
      </c>
      <c r="G130" s="9" t="s">
        <v>23</v>
      </c>
    </row>
    <row r="131" spans="1:7">
      <c r="A131" t="s">
        <v>23</v>
      </c>
      <c r="B131" t="s">
        <v>2</v>
      </c>
      <c r="C131" t="s">
        <v>358</v>
      </c>
      <c r="D131" t="s">
        <v>359</v>
      </c>
      <c r="E131" t="s">
        <v>327</v>
      </c>
      <c r="F131" s="1" t="s">
        <v>295</v>
      </c>
      <c r="G131" s="9" t="s">
        <v>26</v>
      </c>
    </row>
    <row r="132" spans="1:7">
      <c r="A132" t="s">
        <v>23</v>
      </c>
      <c r="B132" t="s">
        <v>31</v>
      </c>
      <c r="C132" t="s">
        <v>360</v>
      </c>
      <c r="D132" t="s">
        <v>361</v>
      </c>
      <c r="E132" t="s">
        <v>362</v>
      </c>
      <c r="F132" s="1" t="s">
        <v>336</v>
      </c>
      <c r="G132" s="9" t="s">
        <v>23</v>
      </c>
    </row>
    <row r="133" spans="1:7">
      <c r="A133" t="s">
        <v>23</v>
      </c>
      <c r="B133" t="s">
        <v>15</v>
      </c>
      <c r="C133" t="s">
        <v>363</v>
      </c>
      <c r="D133" t="s">
        <v>364</v>
      </c>
      <c r="E133" t="s">
        <v>365</v>
      </c>
      <c r="F133" s="1" t="s">
        <v>307</v>
      </c>
      <c r="G133" s="9" t="s">
        <v>23</v>
      </c>
    </row>
    <row r="134" spans="1:7">
      <c r="A134" t="s">
        <v>23</v>
      </c>
      <c r="B134" t="s">
        <v>41</v>
      </c>
      <c r="C134" t="s">
        <v>366</v>
      </c>
      <c r="D134" t="s">
        <v>367</v>
      </c>
      <c r="E134" t="s">
        <v>368</v>
      </c>
      <c r="F134" s="1" t="s">
        <v>295</v>
      </c>
      <c r="G134" s="9" t="s">
        <v>23</v>
      </c>
    </row>
    <row r="135" spans="1:7">
      <c r="A135" t="s">
        <v>23</v>
      </c>
      <c r="B135" t="s">
        <v>2</v>
      </c>
      <c r="C135" t="s">
        <v>369</v>
      </c>
      <c r="D135" t="s">
        <v>370</v>
      </c>
      <c r="E135" t="s">
        <v>371</v>
      </c>
      <c r="F135" s="1" t="s">
        <v>307</v>
      </c>
      <c r="G135" s="9" t="s">
        <v>26</v>
      </c>
    </row>
    <row r="136" spans="1:7">
      <c r="A136" t="s">
        <v>23</v>
      </c>
      <c r="B136" t="s">
        <v>2</v>
      </c>
      <c r="C136" t="s">
        <v>372</v>
      </c>
      <c r="D136" t="s">
        <v>373</v>
      </c>
      <c r="E136" t="s">
        <v>374</v>
      </c>
      <c r="F136" s="1" t="s">
        <v>307</v>
      </c>
      <c r="G136" s="9" t="s">
        <v>26</v>
      </c>
    </row>
    <row r="137" spans="1:7">
      <c r="A137" t="s">
        <v>23</v>
      </c>
      <c r="B137" t="s">
        <v>15</v>
      </c>
      <c r="C137" t="s">
        <v>375</v>
      </c>
      <c r="D137" t="s">
        <v>376</v>
      </c>
      <c r="E137" t="s">
        <v>324</v>
      </c>
      <c r="F137" s="1" t="s">
        <v>307</v>
      </c>
      <c r="G137" s="9" t="s">
        <v>23</v>
      </c>
    </row>
    <row r="138" spans="1:7">
      <c r="A138" t="s">
        <v>23</v>
      </c>
      <c r="B138" t="s">
        <v>2</v>
      </c>
      <c r="C138" t="s">
        <v>377</v>
      </c>
      <c r="D138" t="s">
        <v>378</v>
      </c>
      <c r="E138" t="s">
        <v>371</v>
      </c>
      <c r="F138" s="1" t="s">
        <v>307</v>
      </c>
      <c r="G138" s="9" t="s">
        <v>26</v>
      </c>
    </row>
    <row r="139" spans="1:7">
      <c r="A139" t="s">
        <v>23</v>
      </c>
      <c r="B139" t="s">
        <v>29</v>
      </c>
      <c r="C139" t="s">
        <v>379</v>
      </c>
      <c r="D139" t="s">
        <v>380</v>
      </c>
      <c r="E139" t="s">
        <v>381</v>
      </c>
      <c r="F139" s="1" t="s">
        <v>357</v>
      </c>
      <c r="G139" s="9" t="s">
        <v>23</v>
      </c>
    </row>
    <row r="140" spans="1:7">
      <c r="A140" t="s">
        <v>23</v>
      </c>
      <c r="B140" t="s">
        <v>37</v>
      </c>
      <c r="C140" t="s">
        <v>382</v>
      </c>
      <c r="D140" t="s">
        <v>383</v>
      </c>
      <c r="E140" t="s">
        <v>384</v>
      </c>
      <c r="F140" s="1" t="s">
        <v>385</v>
      </c>
      <c r="G140" s="9" t="s">
        <v>23</v>
      </c>
    </row>
    <row r="141" spans="1:7">
      <c r="A141" t="s">
        <v>23</v>
      </c>
      <c r="B141" t="s">
        <v>21</v>
      </c>
      <c r="C141" t="s">
        <v>386</v>
      </c>
      <c r="D141" t="s">
        <v>387</v>
      </c>
      <c r="E141" t="s">
        <v>388</v>
      </c>
      <c r="F141" s="1" t="s">
        <v>336</v>
      </c>
      <c r="G141" s="9" t="s">
        <v>23</v>
      </c>
    </row>
    <row r="142" spans="1:7">
      <c r="A142" t="s">
        <v>23</v>
      </c>
      <c r="B142" t="s">
        <v>24</v>
      </c>
      <c r="C142" t="s">
        <v>389</v>
      </c>
      <c r="D142" t="s">
        <v>390</v>
      </c>
      <c r="E142" t="s">
        <v>391</v>
      </c>
      <c r="F142" s="1" t="s">
        <v>385</v>
      </c>
      <c r="G142" s="9" t="s">
        <v>23</v>
      </c>
    </row>
    <row r="143" spans="1:7">
      <c r="A143" t="s">
        <v>23</v>
      </c>
      <c r="B143" t="s">
        <v>29</v>
      </c>
      <c r="C143" t="s">
        <v>392</v>
      </c>
      <c r="D143" t="s">
        <v>393</v>
      </c>
      <c r="E143" t="s">
        <v>394</v>
      </c>
      <c r="F143" s="1" t="s">
        <v>357</v>
      </c>
      <c r="G143" s="9" t="s">
        <v>23</v>
      </c>
    </row>
    <row r="144" spans="1:7">
      <c r="A144" t="s">
        <v>23</v>
      </c>
      <c r="B144" t="s">
        <v>37</v>
      </c>
      <c r="C144" t="s">
        <v>395</v>
      </c>
      <c r="D144" t="s">
        <v>396</v>
      </c>
      <c r="E144" t="s">
        <v>397</v>
      </c>
      <c r="F144" s="1" t="s">
        <v>385</v>
      </c>
      <c r="G144" s="9" t="s">
        <v>23</v>
      </c>
    </row>
    <row r="145" spans="1:7">
      <c r="A145" t="s">
        <v>23</v>
      </c>
      <c r="B145" t="s">
        <v>3</v>
      </c>
      <c r="C145" t="s">
        <v>398</v>
      </c>
      <c r="D145" t="s">
        <v>399</v>
      </c>
      <c r="E145" t="s">
        <v>400</v>
      </c>
      <c r="F145" s="1" t="s">
        <v>336</v>
      </c>
      <c r="G145" s="9" t="s">
        <v>23</v>
      </c>
    </row>
    <row r="146" spans="1:7">
      <c r="A146" t="s">
        <v>23</v>
      </c>
      <c r="B146" t="s">
        <v>15</v>
      </c>
      <c r="C146" t="s">
        <v>401</v>
      </c>
      <c r="D146" t="s">
        <v>402</v>
      </c>
      <c r="E146" t="s">
        <v>335</v>
      </c>
      <c r="F146" s="1" t="s">
        <v>336</v>
      </c>
      <c r="G146" s="9" t="s">
        <v>23</v>
      </c>
    </row>
    <row r="147" spans="1:7">
      <c r="A147" t="s">
        <v>23</v>
      </c>
      <c r="B147" t="s">
        <v>2</v>
      </c>
      <c r="C147" t="s">
        <v>403</v>
      </c>
      <c r="D147" t="s">
        <v>404</v>
      </c>
      <c r="E147" t="s">
        <v>306</v>
      </c>
      <c r="F147" s="1" t="s">
        <v>307</v>
      </c>
      <c r="G147" s="9" t="s">
        <v>26</v>
      </c>
    </row>
    <row r="148" spans="1:7">
      <c r="A148" t="s">
        <v>23</v>
      </c>
      <c r="B148" t="s">
        <v>2</v>
      </c>
      <c r="C148" t="s">
        <v>405</v>
      </c>
      <c r="D148" t="s">
        <v>406</v>
      </c>
      <c r="E148" t="s">
        <v>327</v>
      </c>
      <c r="F148" s="1" t="s">
        <v>295</v>
      </c>
      <c r="G148" s="9" t="s">
        <v>26</v>
      </c>
    </row>
    <row r="149" spans="1:7">
      <c r="A149" t="s">
        <v>23</v>
      </c>
      <c r="B149" t="s">
        <v>2</v>
      </c>
      <c r="C149" t="s">
        <v>407</v>
      </c>
      <c r="D149" t="s">
        <v>408</v>
      </c>
      <c r="E149" t="s">
        <v>335</v>
      </c>
      <c r="F149" s="1" t="s">
        <v>336</v>
      </c>
      <c r="G149" s="9" t="s">
        <v>23</v>
      </c>
    </row>
    <row r="150" spans="1:7">
      <c r="A150" t="s">
        <v>23</v>
      </c>
      <c r="B150" t="s">
        <v>37</v>
      </c>
      <c r="C150" t="s">
        <v>409</v>
      </c>
      <c r="D150" t="s">
        <v>410</v>
      </c>
      <c r="E150" t="s">
        <v>89</v>
      </c>
      <c r="F150" s="1" t="s">
        <v>385</v>
      </c>
      <c r="G150" s="9" t="s">
        <v>23</v>
      </c>
    </row>
    <row r="151" spans="1:7">
      <c r="A151" t="s">
        <v>23</v>
      </c>
      <c r="B151" t="s">
        <v>3</v>
      </c>
      <c r="C151" t="s">
        <v>411</v>
      </c>
      <c r="D151" t="s">
        <v>412</v>
      </c>
      <c r="E151" t="s">
        <v>121</v>
      </c>
      <c r="F151" s="1" t="s">
        <v>295</v>
      </c>
      <c r="G151" s="9" t="s">
        <v>23</v>
      </c>
    </row>
    <row r="152" spans="1:7">
      <c r="A152" t="s">
        <v>23</v>
      </c>
      <c r="B152" t="s">
        <v>2</v>
      </c>
      <c r="C152" t="s">
        <v>413</v>
      </c>
      <c r="D152" t="s">
        <v>414</v>
      </c>
      <c r="E152" t="s">
        <v>294</v>
      </c>
      <c r="F152" s="1" t="s">
        <v>295</v>
      </c>
      <c r="G152" s="9" t="s">
        <v>26</v>
      </c>
    </row>
    <row r="153" spans="1:7">
      <c r="A153" t="s">
        <v>23</v>
      </c>
      <c r="B153" t="s">
        <v>15</v>
      </c>
      <c r="C153" t="s">
        <v>415</v>
      </c>
      <c r="D153" t="s">
        <v>416</v>
      </c>
      <c r="E153" t="s">
        <v>327</v>
      </c>
      <c r="F153" s="1" t="s">
        <v>295</v>
      </c>
      <c r="G153" s="9" t="s">
        <v>23</v>
      </c>
    </row>
    <row r="154" spans="1:7">
      <c r="A154" t="s">
        <v>23</v>
      </c>
      <c r="B154" t="s">
        <v>29</v>
      </c>
      <c r="C154" t="s">
        <v>417</v>
      </c>
      <c r="D154" t="s">
        <v>418</v>
      </c>
      <c r="E154" t="s">
        <v>65</v>
      </c>
      <c r="F154" s="1" t="s">
        <v>66</v>
      </c>
      <c r="G154" s="9" t="s">
        <v>23</v>
      </c>
    </row>
    <row r="155" spans="1:7">
      <c r="A155" t="s">
        <v>23</v>
      </c>
      <c r="B155" t="s">
        <v>29</v>
      </c>
      <c r="C155" t="s">
        <v>419</v>
      </c>
      <c r="D155" t="s">
        <v>420</v>
      </c>
      <c r="E155" t="s">
        <v>421</v>
      </c>
      <c r="F155" s="1" t="s">
        <v>303</v>
      </c>
      <c r="G155" s="9" t="s">
        <v>23</v>
      </c>
    </row>
    <row r="156" spans="1:7">
      <c r="A156" t="s">
        <v>23</v>
      </c>
      <c r="B156" t="s">
        <v>3</v>
      </c>
      <c r="C156" t="s">
        <v>422</v>
      </c>
      <c r="D156" t="s">
        <v>423</v>
      </c>
      <c r="E156" t="s">
        <v>374</v>
      </c>
      <c r="F156" s="1" t="s">
        <v>307</v>
      </c>
      <c r="G156" s="9" t="s">
        <v>23</v>
      </c>
    </row>
    <row r="157" spans="1:7">
      <c r="A157" t="s">
        <v>23</v>
      </c>
      <c r="B157" t="s">
        <v>29</v>
      </c>
      <c r="C157" t="s">
        <v>424</v>
      </c>
      <c r="D157" t="s">
        <v>425</v>
      </c>
      <c r="E157" t="s">
        <v>426</v>
      </c>
      <c r="F157" s="1" t="s">
        <v>307</v>
      </c>
      <c r="G157" s="9" t="s">
        <v>23</v>
      </c>
    </row>
    <row r="158" spans="1:7">
      <c r="A158" t="s">
        <v>23</v>
      </c>
      <c r="B158" t="s">
        <v>2</v>
      </c>
      <c r="C158" t="s">
        <v>427</v>
      </c>
      <c r="D158" t="s">
        <v>428</v>
      </c>
      <c r="E158" t="s">
        <v>429</v>
      </c>
      <c r="F158" s="1" t="s">
        <v>295</v>
      </c>
      <c r="G158" s="9" t="s">
        <v>26</v>
      </c>
    </row>
    <row r="159" spans="1:7">
      <c r="A159" t="s">
        <v>23</v>
      </c>
      <c r="B159" t="s">
        <v>3</v>
      </c>
      <c r="C159" t="s">
        <v>430</v>
      </c>
      <c r="D159" t="s">
        <v>431</v>
      </c>
      <c r="E159" t="s">
        <v>327</v>
      </c>
      <c r="F159" s="1" t="s">
        <v>295</v>
      </c>
      <c r="G159" s="9" t="s">
        <v>23</v>
      </c>
    </row>
    <row r="160" spans="1:7">
      <c r="A160" t="s">
        <v>23</v>
      </c>
      <c r="B160" t="s">
        <v>41</v>
      </c>
      <c r="C160" t="s">
        <v>432</v>
      </c>
      <c r="D160" t="s">
        <v>433</v>
      </c>
      <c r="E160" t="s">
        <v>434</v>
      </c>
      <c r="F160" s="1" t="s">
        <v>303</v>
      </c>
      <c r="G160" s="9" t="s">
        <v>23</v>
      </c>
    </row>
    <row r="161" spans="1:7">
      <c r="A161" t="s">
        <v>23</v>
      </c>
      <c r="B161" t="s">
        <v>29</v>
      </c>
      <c r="C161" t="s">
        <v>435</v>
      </c>
      <c r="D161" t="s">
        <v>436</v>
      </c>
      <c r="E161" t="s">
        <v>437</v>
      </c>
      <c r="F161" s="1" t="s">
        <v>357</v>
      </c>
      <c r="G161" s="9" t="s">
        <v>23</v>
      </c>
    </row>
    <row r="162" spans="1:7">
      <c r="A162" t="s">
        <v>23</v>
      </c>
      <c r="B162" t="s">
        <v>41</v>
      </c>
      <c r="C162" t="s">
        <v>438</v>
      </c>
      <c r="D162" t="s">
        <v>439</v>
      </c>
      <c r="E162" t="s">
        <v>434</v>
      </c>
      <c r="F162" s="1" t="s">
        <v>303</v>
      </c>
      <c r="G162" s="9" t="s">
        <v>23</v>
      </c>
    </row>
    <row r="163" spans="1:7">
      <c r="A163" t="s">
        <v>23</v>
      </c>
      <c r="B163" t="s">
        <v>29</v>
      </c>
      <c r="C163" t="s">
        <v>440</v>
      </c>
      <c r="D163" t="s">
        <v>441</v>
      </c>
      <c r="E163" t="s">
        <v>356</v>
      </c>
      <c r="F163" s="1" t="s">
        <v>357</v>
      </c>
      <c r="G163" s="9" t="s">
        <v>23</v>
      </c>
    </row>
    <row r="164" spans="1:7">
      <c r="A164" t="s">
        <v>23</v>
      </c>
      <c r="B164" t="s">
        <v>24</v>
      </c>
      <c r="C164" t="s">
        <v>442</v>
      </c>
      <c r="D164" t="s">
        <v>443</v>
      </c>
      <c r="E164" t="s">
        <v>310</v>
      </c>
      <c r="F164" s="1" t="s">
        <v>385</v>
      </c>
      <c r="G164" s="9" t="s">
        <v>23</v>
      </c>
    </row>
    <row r="165" spans="1:7">
      <c r="A165" t="s">
        <v>23</v>
      </c>
      <c r="B165" t="s">
        <v>41</v>
      </c>
      <c r="C165" t="s">
        <v>444</v>
      </c>
      <c r="D165" t="s">
        <v>445</v>
      </c>
      <c r="E165" t="s">
        <v>446</v>
      </c>
      <c r="F165" s="1" t="s">
        <v>357</v>
      </c>
      <c r="G165" s="9" t="s">
        <v>23</v>
      </c>
    </row>
    <row r="166" spans="1:7">
      <c r="A166" t="s">
        <v>23</v>
      </c>
      <c r="B166" t="s">
        <v>2</v>
      </c>
      <c r="C166" t="s">
        <v>447</v>
      </c>
      <c r="D166" t="s">
        <v>448</v>
      </c>
      <c r="E166" t="s">
        <v>362</v>
      </c>
      <c r="F166" s="1" t="s">
        <v>336</v>
      </c>
      <c r="G166" s="9" t="s">
        <v>23</v>
      </c>
    </row>
    <row r="167" spans="1:7">
      <c r="A167" t="s">
        <v>23</v>
      </c>
      <c r="B167" t="s">
        <v>41</v>
      </c>
      <c r="C167" t="s">
        <v>449</v>
      </c>
      <c r="D167" t="s">
        <v>450</v>
      </c>
      <c r="E167" t="s">
        <v>451</v>
      </c>
      <c r="F167" s="1" t="s">
        <v>295</v>
      </c>
      <c r="G167" s="9" t="s">
        <v>23</v>
      </c>
    </row>
    <row r="168" spans="1:7">
      <c r="A168" t="s">
        <v>23</v>
      </c>
      <c r="B168" t="s">
        <v>34</v>
      </c>
      <c r="C168" t="s">
        <v>452</v>
      </c>
      <c r="D168" t="s">
        <v>453</v>
      </c>
      <c r="E168" t="s">
        <v>454</v>
      </c>
      <c r="F168" s="1" t="s">
        <v>307</v>
      </c>
      <c r="G168" s="9" t="s">
        <v>23</v>
      </c>
    </row>
    <row r="169" spans="1:7">
      <c r="A169" t="s">
        <v>23</v>
      </c>
      <c r="B169" t="s">
        <v>2</v>
      </c>
      <c r="C169" t="s">
        <v>455</v>
      </c>
      <c r="D169" t="s">
        <v>456</v>
      </c>
      <c r="E169" t="s">
        <v>179</v>
      </c>
      <c r="F169" s="1" t="s">
        <v>66</v>
      </c>
      <c r="G169" s="9" t="s">
        <v>23</v>
      </c>
    </row>
    <row r="170" spans="1:7">
      <c r="A170" t="s">
        <v>23</v>
      </c>
      <c r="B170" t="s">
        <v>41</v>
      </c>
      <c r="C170" t="s">
        <v>457</v>
      </c>
      <c r="D170" t="s">
        <v>458</v>
      </c>
      <c r="E170" t="s">
        <v>459</v>
      </c>
      <c r="F170" s="1" t="s">
        <v>295</v>
      </c>
      <c r="G170" s="9" t="s">
        <v>23</v>
      </c>
    </row>
    <row r="171" spans="1:7">
      <c r="A171" t="s">
        <v>23</v>
      </c>
      <c r="B171" t="s">
        <v>29</v>
      </c>
      <c r="C171" t="s">
        <v>460</v>
      </c>
      <c r="D171" t="s">
        <v>461</v>
      </c>
      <c r="E171" t="s">
        <v>462</v>
      </c>
      <c r="F171" s="1" t="s">
        <v>336</v>
      </c>
      <c r="G171" s="9" t="s">
        <v>23</v>
      </c>
    </row>
    <row r="172" spans="1:7">
      <c r="A172" t="s">
        <v>23</v>
      </c>
      <c r="B172" t="s">
        <v>41</v>
      </c>
      <c r="C172" t="s">
        <v>463</v>
      </c>
      <c r="D172" t="s">
        <v>464</v>
      </c>
      <c r="E172" t="s">
        <v>434</v>
      </c>
      <c r="F172" s="1" t="s">
        <v>303</v>
      </c>
      <c r="G172" s="9" t="s">
        <v>23</v>
      </c>
    </row>
    <row r="173" spans="1:7">
      <c r="A173" t="s">
        <v>23</v>
      </c>
      <c r="B173" t="s">
        <v>2</v>
      </c>
      <c r="C173" t="s">
        <v>465</v>
      </c>
      <c r="D173" t="s">
        <v>466</v>
      </c>
      <c r="E173" t="s">
        <v>179</v>
      </c>
      <c r="F173" s="1" t="s">
        <v>66</v>
      </c>
      <c r="G173" s="9" t="s">
        <v>23</v>
      </c>
    </row>
    <row r="174" spans="1:7">
      <c r="A174" t="s">
        <v>23</v>
      </c>
      <c r="B174" t="s">
        <v>2</v>
      </c>
      <c r="C174" t="s">
        <v>467</v>
      </c>
      <c r="D174" t="s">
        <v>468</v>
      </c>
      <c r="E174" t="s">
        <v>306</v>
      </c>
      <c r="F174" s="1" t="s">
        <v>307</v>
      </c>
      <c r="G174" s="9" t="s">
        <v>26</v>
      </c>
    </row>
    <row r="175" spans="1:7">
      <c r="A175" t="s">
        <v>23</v>
      </c>
      <c r="B175" t="s">
        <v>29</v>
      </c>
      <c r="C175" t="s">
        <v>469</v>
      </c>
      <c r="D175" t="s">
        <v>470</v>
      </c>
      <c r="E175" t="s">
        <v>335</v>
      </c>
      <c r="F175" s="1" t="s">
        <v>336</v>
      </c>
      <c r="G175" s="9" t="s">
        <v>23</v>
      </c>
    </row>
    <row r="176" spans="1:7">
      <c r="A176" t="s">
        <v>23</v>
      </c>
      <c r="B176" t="s">
        <v>2</v>
      </c>
      <c r="C176" t="s">
        <v>471</v>
      </c>
      <c r="D176" t="s">
        <v>472</v>
      </c>
      <c r="E176" t="s">
        <v>179</v>
      </c>
      <c r="F176" s="1" t="s">
        <v>66</v>
      </c>
      <c r="G176" s="9" t="s">
        <v>23</v>
      </c>
    </row>
    <row r="177" spans="1:7">
      <c r="A177" t="s">
        <v>23</v>
      </c>
      <c r="B177" t="s">
        <v>29</v>
      </c>
      <c r="C177" t="s">
        <v>473</v>
      </c>
      <c r="D177" t="s">
        <v>474</v>
      </c>
      <c r="E177" t="s">
        <v>475</v>
      </c>
      <c r="F177" s="1" t="s">
        <v>357</v>
      </c>
      <c r="G177" s="9" t="s">
        <v>23</v>
      </c>
    </row>
    <row r="178" spans="1:7">
      <c r="A178" t="s">
        <v>23</v>
      </c>
      <c r="B178" t="s">
        <v>2</v>
      </c>
      <c r="C178" t="s">
        <v>476</v>
      </c>
      <c r="D178" t="s">
        <v>477</v>
      </c>
      <c r="E178" t="s">
        <v>478</v>
      </c>
      <c r="F178" s="1" t="s">
        <v>336</v>
      </c>
      <c r="G178" s="9" t="s">
        <v>23</v>
      </c>
    </row>
    <row r="179" spans="1:7">
      <c r="A179" t="s">
        <v>23</v>
      </c>
      <c r="B179" t="s">
        <v>37</v>
      </c>
      <c r="C179" t="s">
        <v>479</v>
      </c>
      <c r="D179" t="s">
        <v>480</v>
      </c>
      <c r="E179" t="s">
        <v>481</v>
      </c>
      <c r="F179" s="1" t="s">
        <v>385</v>
      </c>
      <c r="G179" s="9" t="s">
        <v>23</v>
      </c>
    </row>
    <row r="180" spans="1:7">
      <c r="A180" t="s">
        <v>23</v>
      </c>
      <c r="B180" t="s">
        <v>29</v>
      </c>
      <c r="C180" t="s">
        <v>482</v>
      </c>
      <c r="D180" t="s">
        <v>483</v>
      </c>
      <c r="E180" t="s">
        <v>484</v>
      </c>
      <c r="F180" s="1" t="s">
        <v>303</v>
      </c>
      <c r="G180" s="9" t="s">
        <v>23</v>
      </c>
    </row>
    <row r="181" spans="1:7">
      <c r="A181" t="s">
        <v>23</v>
      </c>
      <c r="B181" t="s">
        <v>40</v>
      </c>
      <c r="C181" t="s">
        <v>485</v>
      </c>
      <c r="D181" t="s">
        <v>486</v>
      </c>
      <c r="E181" t="s">
        <v>400</v>
      </c>
      <c r="F181" s="1" t="s">
        <v>336</v>
      </c>
      <c r="G181" s="9" t="s">
        <v>23</v>
      </c>
    </row>
    <row r="182" spans="1:7">
      <c r="A182" t="s">
        <v>23</v>
      </c>
      <c r="B182" t="s">
        <v>2</v>
      </c>
      <c r="C182" t="s">
        <v>487</v>
      </c>
      <c r="D182" t="s">
        <v>488</v>
      </c>
      <c r="E182" t="s">
        <v>179</v>
      </c>
      <c r="F182" s="1" t="s">
        <v>66</v>
      </c>
      <c r="G182" s="9" t="s">
        <v>23</v>
      </c>
    </row>
    <row r="183" spans="1:7">
      <c r="A183" t="s">
        <v>23</v>
      </c>
      <c r="B183" t="s">
        <v>41</v>
      </c>
      <c r="C183" t="s">
        <v>489</v>
      </c>
      <c r="D183" t="s">
        <v>490</v>
      </c>
      <c r="E183" t="s">
        <v>335</v>
      </c>
      <c r="F183" s="1" t="s">
        <v>336</v>
      </c>
      <c r="G183" s="9" t="s">
        <v>23</v>
      </c>
    </row>
    <row r="184" spans="1:7">
      <c r="A184" t="s">
        <v>23</v>
      </c>
      <c r="B184" t="s">
        <v>2</v>
      </c>
      <c r="C184" t="s">
        <v>491</v>
      </c>
      <c r="D184" t="s">
        <v>492</v>
      </c>
      <c r="E184" t="s">
        <v>310</v>
      </c>
      <c r="F184" s="1" t="s">
        <v>295</v>
      </c>
      <c r="G184" s="9" t="s">
        <v>26</v>
      </c>
    </row>
    <row r="185" spans="1:7">
      <c r="A185" t="s">
        <v>23</v>
      </c>
      <c r="B185" t="s">
        <v>2</v>
      </c>
      <c r="C185" t="s">
        <v>493</v>
      </c>
      <c r="D185" t="s">
        <v>494</v>
      </c>
      <c r="E185" t="s">
        <v>429</v>
      </c>
      <c r="F185" s="1" t="s">
        <v>295</v>
      </c>
      <c r="G185" s="9" t="s">
        <v>26</v>
      </c>
    </row>
    <row r="186" spans="1:7">
      <c r="A186" t="s">
        <v>23</v>
      </c>
      <c r="B186" t="s">
        <v>27</v>
      </c>
      <c r="C186" t="s">
        <v>495</v>
      </c>
      <c r="D186" t="s">
        <v>496</v>
      </c>
      <c r="E186" t="s">
        <v>362</v>
      </c>
      <c r="F186" s="1" t="s">
        <v>336</v>
      </c>
      <c r="G186" s="9" t="s">
        <v>23</v>
      </c>
    </row>
    <row r="187" spans="1:7">
      <c r="A187" t="s">
        <v>23</v>
      </c>
      <c r="B187" t="s">
        <v>24</v>
      </c>
      <c r="C187" t="s">
        <v>497</v>
      </c>
      <c r="D187" t="s">
        <v>498</v>
      </c>
      <c r="E187">
        <v>90201</v>
      </c>
      <c r="F187" s="1" t="s">
        <v>385</v>
      </c>
      <c r="G187" s="9" t="s">
        <v>23</v>
      </c>
    </row>
    <row r="188" spans="1:7">
      <c r="A188" t="s">
        <v>23</v>
      </c>
      <c r="B188" t="s">
        <v>34</v>
      </c>
      <c r="C188" t="s">
        <v>499</v>
      </c>
      <c r="D188" t="s">
        <v>500</v>
      </c>
      <c r="E188" t="s">
        <v>101</v>
      </c>
      <c r="F188" s="1" t="s">
        <v>66</v>
      </c>
      <c r="G188" s="9" t="s">
        <v>23</v>
      </c>
    </row>
    <row r="189" spans="1:7">
      <c r="A189" t="s">
        <v>23</v>
      </c>
      <c r="B189" t="s">
        <v>2</v>
      </c>
      <c r="C189" t="s">
        <v>501</v>
      </c>
      <c r="D189" t="s">
        <v>502</v>
      </c>
      <c r="E189" t="s">
        <v>306</v>
      </c>
      <c r="F189" s="1" t="s">
        <v>307</v>
      </c>
      <c r="G189" s="9" t="s">
        <v>26</v>
      </c>
    </row>
    <row r="190" spans="1:7">
      <c r="A190" t="s">
        <v>23</v>
      </c>
      <c r="B190" t="s">
        <v>2</v>
      </c>
      <c r="C190" t="s">
        <v>503</v>
      </c>
      <c r="D190" t="s">
        <v>504</v>
      </c>
      <c r="E190" t="s">
        <v>371</v>
      </c>
      <c r="F190" s="1" t="s">
        <v>307</v>
      </c>
      <c r="G190" s="9" t="s">
        <v>23</v>
      </c>
    </row>
    <row r="191" spans="1:7">
      <c r="A191" t="s">
        <v>23</v>
      </c>
      <c r="B191" t="s">
        <v>29</v>
      </c>
      <c r="C191" t="s">
        <v>505</v>
      </c>
      <c r="D191" t="s">
        <v>506</v>
      </c>
      <c r="E191" t="s">
        <v>507</v>
      </c>
      <c r="F191" s="1" t="s">
        <v>336</v>
      </c>
      <c r="G191" s="9" t="s">
        <v>23</v>
      </c>
    </row>
    <row r="192" spans="1:7">
      <c r="A192" t="s">
        <v>23</v>
      </c>
      <c r="B192" t="s">
        <v>15</v>
      </c>
      <c r="C192" t="s">
        <v>508</v>
      </c>
      <c r="D192" t="s">
        <v>509</v>
      </c>
      <c r="E192" t="s">
        <v>324</v>
      </c>
      <c r="F192" s="1" t="s">
        <v>307</v>
      </c>
      <c r="G192" s="9" t="s">
        <v>23</v>
      </c>
    </row>
    <row r="193" spans="1:7">
      <c r="A193" t="s">
        <v>23</v>
      </c>
      <c r="B193" t="s">
        <v>29</v>
      </c>
      <c r="C193" t="s">
        <v>510</v>
      </c>
      <c r="D193" t="s">
        <v>511</v>
      </c>
      <c r="E193" t="s">
        <v>400</v>
      </c>
      <c r="F193" s="1" t="s">
        <v>336</v>
      </c>
      <c r="G193" s="9" t="s">
        <v>23</v>
      </c>
    </row>
    <row r="194" spans="1:7">
      <c r="A194" t="s">
        <v>23</v>
      </c>
      <c r="B194" t="s">
        <v>2</v>
      </c>
      <c r="C194" t="s">
        <v>512</v>
      </c>
      <c r="D194" t="s">
        <v>513</v>
      </c>
      <c r="E194" t="s">
        <v>306</v>
      </c>
      <c r="F194" s="1" t="s">
        <v>307</v>
      </c>
      <c r="G194" s="9" t="s">
        <v>23</v>
      </c>
    </row>
    <row r="195" spans="1:7">
      <c r="A195" t="s">
        <v>23</v>
      </c>
      <c r="B195" t="s">
        <v>2</v>
      </c>
      <c r="C195" t="s">
        <v>514</v>
      </c>
      <c r="D195" t="s">
        <v>515</v>
      </c>
      <c r="E195" t="s">
        <v>310</v>
      </c>
      <c r="F195" s="1" t="s">
        <v>295</v>
      </c>
      <c r="G195" s="9" t="s">
        <v>26</v>
      </c>
    </row>
    <row r="196" spans="1:7">
      <c r="A196" t="s">
        <v>23</v>
      </c>
      <c r="B196" t="s">
        <v>41</v>
      </c>
      <c r="C196" t="s">
        <v>516</v>
      </c>
      <c r="D196" t="s">
        <v>517</v>
      </c>
      <c r="E196" t="s">
        <v>518</v>
      </c>
      <c r="F196" s="1" t="s">
        <v>307</v>
      </c>
      <c r="G196" s="9" t="s">
        <v>23</v>
      </c>
    </row>
    <row r="197" spans="1:7">
      <c r="A197" t="s">
        <v>23</v>
      </c>
      <c r="B197" t="s">
        <v>2</v>
      </c>
      <c r="C197" t="s">
        <v>519</v>
      </c>
      <c r="D197" t="s">
        <v>520</v>
      </c>
      <c r="E197" t="s">
        <v>65</v>
      </c>
      <c r="F197" s="1" t="s">
        <v>66</v>
      </c>
      <c r="G197" s="9" t="s">
        <v>23</v>
      </c>
    </row>
    <row r="198" spans="1:7">
      <c r="A198" t="s">
        <v>23</v>
      </c>
      <c r="B198" t="s">
        <v>29</v>
      </c>
      <c r="C198" t="s">
        <v>521</v>
      </c>
      <c r="D198" t="s">
        <v>522</v>
      </c>
      <c r="E198" t="s">
        <v>523</v>
      </c>
      <c r="F198" s="1" t="s">
        <v>303</v>
      </c>
      <c r="G198" s="9" t="s">
        <v>23</v>
      </c>
    </row>
    <row r="199" spans="1:7">
      <c r="A199" t="s">
        <v>23</v>
      </c>
      <c r="B199" t="s">
        <v>29</v>
      </c>
      <c r="C199" t="s">
        <v>524</v>
      </c>
      <c r="D199" t="s">
        <v>525</v>
      </c>
      <c r="E199" t="s">
        <v>526</v>
      </c>
      <c r="F199" s="1" t="s">
        <v>303</v>
      </c>
      <c r="G199" s="9" t="s">
        <v>23</v>
      </c>
    </row>
    <row r="200" spans="1:7">
      <c r="A200" t="s">
        <v>23</v>
      </c>
      <c r="B200" t="s">
        <v>2</v>
      </c>
      <c r="C200" t="s">
        <v>527</v>
      </c>
      <c r="D200" t="s">
        <v>528</v>
      </c>
      <c r="E200" t="s">
        <v>371</v>
      </c>
      <c r="F200" s="1" t="s">
        <v>307</v>
      </c>
      <c r="G200" s="9" t="s">
        <v>26</v>
      </c>
    </row>
    <row r="201" spans="1:7">
      <c r="A201" t="s">
        <v>23</v>
      </c>
      <c r="B201" t="s">
        <v>28</v>
      </c>
      <c r="C201" t="s">
        <v>529</v>
      </c>
      <c r="D201" t="s">
        <v>530</v>
      </c>
      <c r="E201" t="s">
        <v>384</v>
      </c>
      <c r="F201" s="1" t="s">
        <v>336</v>
      </c>
      <c r="G201" s="9" t="s">
        <v>23</v>
      </c>
    </row>
    <row r="202" spans="1:7">
      <c r="A202" t="s">
        <v>23</v>
      </c>
      <c r="B202" t="s">
        <v>2</v>
      </c>
      <c r="C202" t="s">
        <v>531</v>
      </c>
      <c r="D202" t="s">
        <v>532</v>
      </c>
      <c r="E202" t="s">
        <v>294</v>
      </c>
      <c r="F202" s="1" t="s">
        <v>295</v>
      </c>
      <c r="G202" s="9" t="s">
        <v>26</v>
      </c>
    </row>
    <row r="203" spans="1:7">
      <c r="A203" t="s">
        <v>23</v>
      </c>
      <c r="B203" t="s">
        <v>24</v>
      </c>
      <c r="C203" t="s">
        <v>533</v>
      </c>
      <c r="D203" t="s">
        <v>534</v>
      </c>
      <c r="E203" t="s">
        <v>459</v>
      </c>
      <c r="F203" s="1" t="s">
        <v>385</v>
      </c>
      <c r="G203" s="9" t="s">
        <v>23</v>
      </c>
    </row>
    <row r="204" spans="1:7">
      <c r="A204" t="s">
        <v>23</v>
      </c>
      <c r="B204" t="s">
        <v>2</v>
      </c>
      <c r="C204" t="s">
        <v>535</v>
      </c>
      <c r="D204" t="s">
        <v>536</v>
      </c>
      <c r="E204" t="s">
        <v>319</v>
      </c>
      <c r="F204" s="1" t="s">
        <v>295</v>
      </c>
      <c r="G204" s="9" t="s">
        <v>26</v>
      </c>
    </row>
    <row r="205" spans="1:7">
      <c r="A205" t="s">
        <v>23</v>
      </c>
      <c r="B205" t="s">
        <v>3</v>
      </c>
      <c r="C205" t="s">
        <v>537</v>
      </c>
      <c r="D205" t="s">
        <v>538</v>
      </c>
      <c r="E205" t="s">
        <v>400</v>
      </c>
      <c r="F205" s="1" t="s">
        <v>336</v>
      </c>
      <c r="G205" s="9" t="s">
        <v>23</v>
      </c>
    </row>
    <row r="206" spans="1:7">
      <c r="A206" t="s">
        <v>23</v>
      </c>
      <c r="B206" t="s">
        <v>39</v>
      </c>
      <c r="C206" t="s">
        <v>539</v>
      </c>
      <c r="D206" t="s">
        <v>540</v>
      </c>
      <c r="E206" t="s">
        <v>69</v>
      </c>
      <c r="F206" s="1" t="s">
        <v>385</v>
      </c>
      <c r="G206" s="9" t="s">
        <v>23</v>
      </c>
    </row>
    <row r="207" spans="1:7">
      <c r="A207" t="s">
        <v>23</v>
      </c>
      <c r="B207" t="s">
        <v>37</v>
      </c>
      <c r="C207" t="s">
        <v>541</v>
      </c>
      <c r="D207" t="s">
        <v>542</v>
      </c>
      <c r="E207" t="s">
        <v>543</v>
      </c>
      <c r="F207" s="1" t="s">
        <v>385</v>
      </c>
      <c r="G207" s="9" t="s">
        <v>23</v>
      </c>
    </row>
    <row r="208" spans="1:7">
      <c r="A208" t="s">
        <v>23</v>
      </c>
      <c r="B208" t="s">
        <v>29</v>
      </c>
      <c r="C208" t="s">
        <v>544</v>
      </c>
      <c r="D208" t="s">
        <v>545</v>
      </c>
      <c r="E208" t="s">
        <v>546</v>
      </c>
      <c r="F208" s="1" t="s">
        <v>295</v>
      </c>
      <c r="G208" s="9" t="s">
        <v>23</v>
      </c>
    </row>
    <row r="209" spans="1:7">
      <c r="A209" t="s">
        <v>23</v>
      </c>
      <c r="B209" t="s">
        <v>41</v>
      </c>
      <c r="C209" t="s">
        <v>547</v>
      </c>
      <c r="D209" t="s">
        <v>548</v>
      </c>
      <c r="E209" t="s">
        <v>332</v>
      </c>
      <c r="F209" s="1" t="s">
        <v>307</v>
      </c>
      <c r="G209" s="9" t="s">
        <v>23</v>
      </c>
    </row>
    <row r="210" spans="1:7">
      <c r="A210" t="s">
        <v>23</v>
      </c>
      <c r="B210" t="s">
        <v>41</v>
      </c>
      <c r="C210" t="s">
        <v>549</v>
      </c>
      <c r="D210" t="s">
        <v>550</v>
      </c>
      <c r="E210" t="s">
        <v>98</v>
      </c>
      <c r="F210" s="1" t="s">
        <v>66</v>
      </c>
      <c r="G210" s="9" t="s">
        <v>23</v>
      </c>
    </row>
    <row r="211" spans="1:7">
      <c r="A211" t="s">
        <v>23</v>
      </c>
      <c r="B211" t="s">
        <v>2</v>
      </c>
      <c r="C211" t="s">
        <v>551</v>
      </c>
      <c r="D211" t="s">
        <v>552</v>
      </c>
      <c r="E211" t="s">
        <v>546</v>
      </c>
      <c r="F211" s="1" t="s">
        <v>295</v>
      </c>
      <c r="G211" s="9" t="s">
        <v>23</v>
      </c>
    </row>
    <row r="212" spans="1:7">
      <c r="A212" t="s">
        <v>23</v>
      </c>
      <c r="B212" t="s">
        <v>2</v>
      </c>
      <c r="C212" t="s">
        <v>553</v>
      </c>
      <c r="D212" t="s">
        <v>554</v>
      </c>
      <c r="E212" t="s">
        <v>343</v>
      </c>
      <c r="F212" s="1" t="s">
        <v>295</v>
      </c>
      <c r="G212" s="9" t="s">
        <v>26</v>
      </c>
    </row>
    <row r="213" spans="1:7">
      <c r="A213" t="s">
        <v>23</v>
      </c>
      <c r="B213" t="s">
        <v>2</v>
      </c>
      <c r="C213" t="s">
        <v>555</v>
      </c>
      <c r="D213" t="s">
        <v>556</v>
      </c>
      <c r="E213" t="s">
        <v>343</v>
      </c>
      <c r="F213" s="1" t="s">
        <v>295</v>
      </c>
      <c r="G213" s="9" t="s">
        <v>26</v>
      </c>
    </row>
    <row r="214" spans="1:7">
      <c r="A214" t="s">
        <v>23</v>
      </c>
      <c r="B214" t="s">
        <v>29</v>
      </c>
      <c r="C214" t="s">
        <v>557</v>
      </c>
      <c r="D214" t="s">
        <v>558</v>
      </c>
      <c r="E214" t="s">
        <v>434</v>
      </c>
      <c r="F214" s="1" t="s">
        <v>303</v>
      </c>
      <c r="G214" s="9" t="s">
        <v>23</v>
      </c>
    </row>
    <row r="215" spans="1:7">
      <c r="A215" t="s">
        <v>23</v>
      </c>
      <c r="B215" t="s">
        <v>2</v>
      </c>
      <c r="C215" t="s">
        <v>559</v>
      </c>
      <c r="D215" t="s">
        <v>560</v>
      </c>
      <c r="E215" t="s">
        <v>306</v>
      </c>
      <c r="F215" s="1" t="s">
        <v>307</v>
      </c>
      <c r="G215" s="9" t="s">
        <v>26</v>
      </c>
    </row>
    <row r="216" spans="1:7">
      <c r="A216" t="s">
        <v>23</v>
      </c>
      <c r="B216" t="s">
        <v>34</v>
      </c>
      <c r="C216" t="s">
        <v>561</v>
      </c>
      <c r="D216" t="s">
        <v>562</v>
      </c>
      <c r="E216" t="s">
        <v>121</v>
      </c>
      <c r="F216" s="1" t="s">
        <v>66</v>
      </c>
      <c r="G216" s="9" t="s">
        <v>23</v>
      </c>
    </row>
    <row r="217" spans="1:7">
      <c r="A217" t="s">
        <v>12</v>
      </c>
      <c r="B217" t="s">
        <v>2</v>
      </c>
      <c r="C217" t="s">
        <v>563</v>
      </c>
      <c r="D217" t="s">
        <v>564</v>
      </c>
      <c r="E217" t="s">
        <v>384</v>
      </c>
      <c r="F217" s="1" t="s">
        <v>336</v>
      </c>
      <c r="G217" s="9" t="s">
        <v>12</v>
      </c>
    </row>
    <row r="218" spans="1:7">
      <c r="A218" t="s">
        <v>12</v>
      </c>
      <c r="B218" t="s">
        <v>2</v>
      </c>
      <c r="C218" t="s">
        <v>565</v>
      </c>
      <c r="D218" t="s">
        <v>566</v>
      </c>
      <c r="E218" t="s">
        <v>335</v>
      </c>
      <c r="F218" s="1" t="s">
        <v>336</v>
      </c>
      <c r="G218" s="9" t="s">
        <v>12</v>
      </c>
    </row>
    <row r="219" spans="1:7">
      <c r="A219" t="s">
        <v>12</v>
      </c>
      <c r="B219" t="s">
        <v>2</v>
      </c>
      <c r="C219" t="s">
        <v>567</v>
      </c>
      <c r="D219" t="s">
        <v>568</v>
      </c>
      <c r="E219" t="s">
        <v>335</v>
      </c>
      <c r="F219" s="1" t="s">
        <v>336</v>
      </c>
      <c r="G219" s="9" t="s">
        <v>12</v>
      </c>
    </row>
    <row r="220" spans="1:7">
      <c r="A220" t="s">
        <v>12</v>
      </c>
      <c r="B220" t="s">
        <v>2</v>
      </c>
      <c r="C220" t="s">
        <v>569</v>
      </c>
      <c r="D220" t="s">
        <v>570</v>
      </c>
      <c r="E220" t="s">
        <v>571</v>
      </c>
      <c r="F220" s="1" t="s">
        <v>336</v>
      </c>
      <c r="G220" s="9" t="s">
        <v>11</v>
      </c>
    </row>
    <row r="221" spans="1:7">
      <c r="A221" t="s">
        <v>12</v>
      </c>
      <c r="B221" t="s">
        <v>2</v>
      </c>
      <c r="C221" t="s">
        <v>572</v>
      </c>
      <c r="D221" t="s">
        <v>573</v>
      </c>
      <c r="E221" t="s">
        <v>574</v>
      </c>
      <c r="F221" s="1" t="s">
        <v>336</v>
      </c>
      <c r="G221" s="9" t="s">
        <v>12</v>
      </c>
    </row>
    <row r="222" spans="1:7">
      <c r="A222" t="s">
        <v>12</v>
      </c>
      <c r="B222" t="s">
        <v>2</v>
      </c>
      <c r="C222" t="s">
        <v>575</v>
      </c>
      <c r="D222" t="s">
        <v>576</v>
      </c>
      <c r="E222" t="s">
        <v>391</v>
      </c>
      <c r="F222" s="1" t="s">
        <v>336</v>
      </c>
      <c r="G222" s="9" t="s">
        <v>11</v>
      </c>
    </row>
    <row r="223" spans="1:7">
      <c r="A223" t="s">
        <v>12</v>
      </c>
      <c r="B223" t="s">
        <v>2</v>
      </c>
      <c r="C223" t="s">
        <v>577</v>
      </c>
      <c r="D223" t="s">
        <v>578</v>
      </c>
      <c r="E223" t="s">
        <v>362</v>
      </c>
      <c r="F223" s="1" t="s">
        <v>336</v>
      </c>
      <c r="G223" s="9" t="s">
        <v>12</v>
      </c>
    </row>
    <row r="224" spans="1:7">
      <c r="A224" t="s">
        <v>12</v>
      </c>
      <c r="B224" t="s">
        <v>15</v>
      </c>
      <c r="C224" t="s">
        <v>579</v>
      </c>
      <c r="D224" t="s">
        <v>580</v>
      </c>
      <c r="E224" t="s">
        <v>388</v>
      </c>
      <c r="F224" s="1" t="s">
        <v>336</v>
      </c>
      <c r="G224" s="9" t="s">
        <v>12</v>
      </c>
    </row>
    <row r="225" spans="1:7">
      <c r="A225" t="s">
        <v>12</v>
      </c>
      <c r="B225" t="s">
        <v>2</v>
      </c>
      <c r="C225" t="s">
        <v>581</v>
      </c>
      <c r="D225" t="s">
        <v>582</v>
      </c>
      <c r="E225" t="s">
        <v>362</v>
      </c>
      <c r="F225" s="1" t="s">
        <v>336</v>
      </c>
      <c r="G225" s="9" t="s">
        <v>12</v>
      </c>
    </row>
    <row r="226" spans="1:7">
      <c r="A226" t="s">
        <v>12</v>
      </c>
      <c r="B226" t="s">
        <v>3</v>
      </c>
      <c r="C226" t="s">
        <v>583</v>
      </c>
      <c r="D226" t="s">
        <v>584</v>
      </c>
      <c r="E226" t="s">
        <v>362</v>
      </c>
      <c r="F226" s="1" t="s">
        <v>336</v>
      </c>
      <c r="G226" s="9" t="s">
        <v>12</v>
      </c>
    </row>
    <row r="227" spans="1:7">
      <c r="A227" t="s">
        <v>12</v>
      </c>
      <c r="B227" t="s">
        <v>15</v>
      </c>
      <c r="C227" t="s">
        <v>585</v>
      </c>
      <c r="D227" t="s">
        <v>586</v>
      </c>
      <c r="E227" t="s">
        <v>574</v>
      </c>
      <c r="F227" s="1" t="s">
        <v>336</v>
      </c>
      <c r="G227" s="9" t="s">
        <v>23</v>
      </c>
    </row>
    <row r="228" spans="1:7">
      <c r="A228" t="s">
        <v>12</v>
      </c>
      <c r="B228" t="s">
        <v>15</v>
      </c>
      <c r="C228" t="s">
        <v>587</v>
      </c>
      <c r="D228" t="s">
        <v>588</v>
      </c>
      <c r="E228" t="s">
        <v>384</v>
      </c>
      <c r="F228" s="1" t="s">
        <v>336</v>
      </c>
      <c r="G228" s="9" t="s">
        <v>23</v>
      </c>
    </row>
    <row r="229" spans="1:7">
      <c r="A229" t="s">
        <v>12</v>
      </c>
      <c r="B229" t="s">
        <v>2</v>
      </c>
      <c r="C229" t="s">
        <v>589</v>
      </c>
      <c r="D229" t="s">
        <v>590</v>
      </c>
      <c r="E229" t="s">
        <v>384</v>
      </c>
      <c r="F229" s="1" t="s">
        <v>336</v>
      </c>
      <c r="G229" s="9" t="s">
        <v>12</v>
      </c>
    </row>
    <row r="230" spans="1:7">
      <c r="A230" t="s">
        <v>12</v>
      </c>
      <c r="B230" t="s">
        <v>2</v>
      </c>
      <c r="C230" t="s">
        <v>591</v>
      </c>
      <c r="D230" t="s">
        <v>592</v>
      </c>
      <c r="E230" t="s">
        <v>384</v>
      </c>
      <c r="F230" s="1" t="s">
        <v>336</v>
      </c>
      <c r="G230" s="9" t="s">
        <v>11</v>
      </c>
    </row>
    <row r="231" spans="1:7">
      <c r="A231" t="s">
        <v>12</v>
      </c>
      <c r="B231" t="s">
        <v>2</v>
      </c>
      <c r="C231" t="s">
        <v>593</v>
      </c>
      <c r="D231" t="s">
        <v>594</v>
      </c>
      <c r="E231" t="s">
        <v>507</v>
      </c>
      <c r="F231" s="1" t="s">
        <v>336</v>
      </c>
      <c r="G231" s="9" t="s">
        <v>12</v>
      </c>
    </row>
    <row r="232" spans="1:7">
      <c r="A232" t="s">
        <v>12</v>
      </c>
      <c r="B232" t="s">
        <v>2</v>
      </c>
      <c r="C232" t="s">
        <v>595</v>
      </c>
      <c r="D232" t="s">
        <v>596</v>
      </c>
      <c r="E232" t="s">
        <v>478</v>
      </c>
      <c r="F232" s="1" t="s">
        <v>336</v>
      </c>
      <c r="G232" s="9" t="s">
        <v>12</v>
      </c>
    </row>
    <row r="233" spans="1:7">
      <c r="A233" t="s">
        <v>12</v>
      </c>
      <c r="B233" t="s">
        <v>2</v>
      </c>
      <c r="C233" t="s">
        <v>597</v>
      </c>
      <c r="D233" t="s">
        <v>598</v>
      </c>
      <c r="E233" t="s">
        <v>362</v>
      </c>
      <c r="F233" s="1" t="s">
        <v>336</v>
      </c>
      <c r="G233" s="9" t="s">
        <v>12</v>
      </c>
    </row>
    <row r="234" spans="1:7">
      <c r="A234" t="s">
        <v>12</v>
      </c>
      <c r="B234" t="s">
        <v>2</v>
      </c>
      <c r="C234" t="s">
        <v>599</v>
      </c>
      <c r="D234" t="s">
        <v>600</v>
      </c>
      <c r="E234" t="s">
        <v>388</v>
      </c>
      <c r="F234" s="1" t="s">
        <v>336</v>
      </c>
      <c r="G234" s="9" t="s">
        <v>12</v>
      </c>
    </row>
    <row r="235" spans="1:7">
      <c r="A235" t="s">
        <v>12</v>
      </c>
      <c r="B235" t="s">
        <v>2</v>
      </c>
      <c r="C235" t="s">
        <v>601</v>
      </c>
      <c r="D235" t="s">
        <v>602</v>
      </c>
      <c r="E235" t="s">
        <v>574</v>
      </c>
      <c r="F235" s="1" t="s">
        <v>336</v>
      </c>
      <c r="G235" s="9" t="s">
        <v>12</v>
      </c>
    </row>
    <row r="236" spans="1:7">
      <c r="A236" t="s">
        <v>12</v>
      </c>
      <c r="B236" t="s">
        <v>2</v>
      </c>
      <c r="C236" t="s">
        <v>603</v>
      </c>
      <c r="D236" t="s">
        <v>604</v>
      </c>
      <c r="E236" t="s">
        <v>574</v>
      </c>
      <c r="F236" s="1" t="s">
        <v>336</v>
      </c>
      <c r="G236" s="9" t="s">
        <v>12</v>
      </c>
    </row>
    <row r="237" spans="1:7">
      <c r="A237" t="s">
        <v>12</v>
      </c>
      <c r="B237" t="s">
        <v>2</v>
      </c>
      <c r="C237" t="s">
        <v>605</v>
      </c>
      <c r="D237" t="s">
        <v>606</v>
      </c>
      <c r="E237" t="s">
        <v>478</v>
      </c>
      <c r="F237" s="1" t="s">
        <v>336</v>
      </c>
      <c r="G237" s="9" t="s">
        <v>12</v>
      </c>
    </row>
    <row r="238" spans="1:7">
      <c r="A238" t="s">
        <v>12</v>
      </c>
      <c r="B238" t="s">
        <v>3</v>
      </c>
      <c r="C238" t="s">
        <v>607</v>
      </c>
      <c r="D238" t="s">
        <v>608</v>
      </c>
      <c r="E238" t="s">
        <v>478</v>
      </c>
      <c r="F238" s="1" t="s">
        <v>336</v>
      </c>
      <c r="G238" s="9" t="s">
        <v>12</v>
      </c>
    </row>
    <row r="239" spans="1:7">
      <c r="A239" t="s">
        <v>12</v>
      </c>
      <c r="B239" t="s">
        <v>2</v>
      </c>
      <c r="C239" t="s">
        <v>609</v>
      </c>
      <c r="D239" t="s">
        <v>610</v>
      </c>
      <c r="E239" t="s">
        <v>388</v>
      </c>
      <c r="F239" s="1" t="s">
        <v>336</v>
      </c>
      <c r="G239" s="9" t="s">
        <v>12</v>
      </c>
    </row>
    <row r="240" spans="1:7">
      <c r="A240" t="s">
        <v>12</v>
      </c>
      <c r="B240" t="s">
        <v>2</v>
      </c>
      <c r="C240" t="s">
        <v>611</v>
      </c>
      <c r="D240" t="s">
        <v>612</v>
      </c>
      <c r="E240" t="s">
        <v>388</v>
      </c>
      <c r="F240" s="1" t="s">
        <v>336</v>
      </c>
      <c r="G240" s="9" t="s">
        <v>12</v>
      </c>
    </row>
    <row r="241" spans="1:7">
      <c r="A241" t="s">
        <v>12</v>
      </c>
      <c r="B241" t="s">
        <v>15</v>
      </c>
      <c r="C241" t="s">
        <v>613</v>
      </c>
      <c r="D241" t="s">
        <v>614</v>
      </c>
      <c r="E241" t="s">
        <v>362</v>
      </c>
      <c r="F241" s="1" t="s">
        <v>336</v>
      </c>
      <c r="G241" s="9" t="s">
        <v>12</v>
      </c>
    </row>
    <row r="242" spans="1:7">
      <c r="A242" t="s">
        <v>12</v>
      </c>
      <c r="B242" t="s">
        <v>2</v>
      </c>
      <c r="C242" t="s">
        <v>615</v>
      </c>
      <c r="D242" t="s">
        <v>616</v>
      </c>
      <c r="E242" t="s">
        <v>574</v>
      </c>
      <c r="F242" s="1" t="s">
        <v>336</v>
      </c>
      <c r="G242" s="9" t="s">
        <v>12</v>
      </c>
    </row>
    <row r="243" spans="1:7">
      <c r="A243" t="s">
        <v>12</v>
      </c>
      <c r="B243" t="s">
        <v>2</v>
      </c>
      <c r="C243" t="s">
        <v>617</v>
      </c>
      <c r="D243" t="s">
        <v>618</v>
      </c>
      <c r="E243" t="s">
        <v>384</v>
      </c>
      <c r="F243" s="1" t="s">
        <v>336</v>
      </c>
      <c r="G243" s="9" t="s">
        <v>12</v>
      </c>
    </row>
    <row r="244" spans="1:7">
      <c r="A244" t="s">
        <v>12</v>
      </c>
      <c r="B244" t="s">
        <v>2</v>
      </c>
      <c r="C244" t="s">
        <v>619</v>
      </c>
      <c r="D244" t="s">
        <v>620</v>
      </c>
      <c r="E244" t="s">
        <v>478</v>
      </c>
      <c r="F244" s="1" t="s">
        <v>336</v>
      </c>
      <c r="G244" s="9" t="s">
        <v>12</v>
      </c>
    </row>
    <row r="245" spans="1:7">
      <c r="A245" t="s">
        <v>12</v>
      </c>
      <c r="B245" t="s">
        <v>2</v>
      </c>
      <c r="C245" t="s">
        <v>621</v>
      </c>
      <c r="D245" t="s">
        <v>622</v>
      </c>
      <c r="E245" t="s">
        <v>623</v>
      </c>
      <c r="F245" s="1" t="s">
        <v>336</v>
      </c>
      <c r="G245" s="9" t="s">
        <v>12</v>
      </c>
    </row>
    <row r="246" spans="1:7">
      <c r="A246" t="s">
        <v>12</v>
      </c>
      <c r="B246" t="s">
        <v>2</v>
      </c>
      <c r="C246" t="s">
        <v>624</v>
      </c>
      <c r="D246" t="s">
        <v>625</v>
      </c>
      <c r="E246" t="s">
        <v>179</v>
      </c>
      <c r="F246" s="1" t="s">
        <v>336</v>
      </c>
      <c r="G246" s="9" t="s">
        <v>12</v>
      </c>
    </row>
    <row r="247" spans="1:7">
      <c r="A247" t="s">
        <v>12</v>
      </c>
      <c r="B247" t="s">
        <v>2</v>
      </c>
      <c r="C247" t="s">
        <v>626</v>
      </c>
      <c r="D247" t="s">
        <v>627</v>
      </c>
      <c r="E247" t="s">
        <v>335</v>
      </c>
      <c r="F247" s="1" t="s">
        <v>336</v>
      </c>
      <c r="G247" s="9" t="s">
        <v>12</v>
      </c>
    </row>
    <row r="248" spans="1:7">
      <c r="A248" t="s">
        <v>12</v>
      </c>
      <c r="B248" t="s">
        <v>2</v>
      </c>
      <c r="C248" t="s">
        <v>628</v>
      </c>
      <c r="D248" t="s">
        <v>629</v>
      </c>
      <c r="E248" t="s">
        <v>574</v>
      </c>
      <c r="F248" s="1" t="s">
        <v>336</v>
      </c>
      <c r="G248" s="9" t="s">
        <v>12</v>
      </c>
    </row>
    <row r="249" spans="1:7">
      <c r="A249" t="s">
        <v>12</v>
      </c>
      <c r="B249" t="s">
        <v>2</v>
      </c>
      <c r="C249" t="s">
        <v>630</v>
      </c>
      <c r="D249" t="s">
        <v>631</v>
      </c>
      <c r="E249" t="s">
        <v>571</v>
      </c>
      <c r="F249" s="1" t="s">
        <v>336</v>
      </c>
      <c r="G249" s="9" t="s">
        <v>12</v>
      </c>
    </row>
    <row r="250" spans="1:7">
      <c r="A250" t="s">
        <v>12</v>
      </c>
      <c r="B250" t="s">
        <v>28</v>
      </c>
      <c r="C250" t="s">
        <v>632</v>
      </c>
      <c r="D250" t="s">
        <v>633</v>
      </c>
      <c r="E250" t="s">
        <v>571</v>
      </c>
      <c r="F250" s="1" t="s">
        <v>336</v>
      </c>
      <c r="G250" s="9" t="s">
        <v>12</v>
      </c>
    </row>
    <row r="251" spans="1:7">
      <c r="A251" t="s">
        <v>12</v>
      </c>
      <c r="B251" t="s">
        <v>2</v>
      </c>
      <c r="C251" t="s">
        <v>634</v>
      </c>
      <c r="D251" t="s">
        <v>635</v>
      </c>
      <c r="E251" t="s">
        <v>571</v>
      </c>
      <c r="F251" s="1" t="s">
        <v>336</v>
      </c>
      <c r="G251" s="9" t="s">
        <v>12</v>
      </c>
    </row>
    <row r="252" spans="1:7">
      <c r="A252" t="s">
        <v>12</v>
      </c>
      <c r="B252" t="s">
        <v>3</v>
      </c>
      <c r="C252" t="s">
        <v>636</v>
      </c>
      <c r="D252" t="s">
        <v>637</v>
      </c>
      <c r="E252" t="s">
        <v>335</v>
      </c>
      <c r="F252" s="1" t="s">
        <v>336</v>
      </c>
      <c r="G252" s="9" t="s">
        <v>12</v>
      </c>
    </row>
    <row r="253" spans="1:7">
      <c r="A253" t="s">
        <v>12</v>
      </c>
      <c r="B253" t="s">
        <v>2</v>
      </c>
      <c r="C253" t="s">
        <v>638</v>
      </c>
      <c r="D253" t="s">
        <v>639</v>
      </c>
      <c r="E253" t="s">
        <v>362</v>
      </c>
      <c r="F253" s="1" t="s">
        <v>336</v>
      </c>
      <c r="G253" s="9" t="s">
        <v>12</v>
      </c>
    </row>
    <row r="254" spans="1:7">
      <c r="A254" t="s">
        <v>12</v>
      </c>
      <c r="B254" t="s">
        <v>2</v>
      </c>
      <c r="C254" t="s">
        <v>640</v>
      </c>
      <c r="D254" t="s">
        <v>641</v>
      </c>
      <c r="E254" t="s">
        <v>623</v>
      </c>
      <c r="F254" s="1" t="s">
        <v>336</v>
      </c>
      <c r="G254" s="9" t="s">
        <v>12</v>
      </c>
    </row>
    <row r="255" spans="1:7">
      <c r="A255" t="s">
        <v>12</v>
      </c>
      <c r="B255" t="s">
        <v>2</v>
      </c>
      <c r="C255" t="s">
        <v>642</v>
      </c>
      <c r="D255" t="s">
        <v>643</v>
      </c>
      <c r="E255" t="s">
        <v>571</v>
      </c>
      <c r="F255" s="1" t="s">
        <v>336</v>
      </c>
      <c r="G255" s="9" t="s">
        <v>11</v>
      </c>
    </row>
    <row r="256" spans="1:7">
      <c r="A256" t="s">
        <v>12</v>
      </c>
      <c r="B256" t="s">
        <v>3</v>
      </c>
      <c r="C256" t="s">
        <v>644</v>
      </c>
      <c r="D256" t="s">
        <v>645</v>
      </c>
      <c r="E256" t="s">
        <v>574</v>
      </c>
      <c r="F256" s="1" t="s">
        <v>336</v>
      </c>
      <c r="G256" s="9" t="s">
        <v>12</v>
      </c>
    </row>
    <row r="257" spans="1:7">
      <c r="A257" t="s">
        <v>12</v>
      </c>
      <c r="B257" t="s">
        <v>2</v>
      </c>
      <c r="C257" t="s">
        <v>646</v>
      </c>
      <c r="D257" t="s">
        <v>647</v>
      </c>
      <c r="E257" t="s">
        <v>648</v>
      </c>
      <c r="F257" s="1" t="s">
        <v>336</v>
      </c>
      <c r="G257" s="9" t="s">
        <v>12</v>
      </c>
    </row>
    <row r="258" spans="1:7">
      <c r="A258" t="s">
        <v>12</v>
      </c>
      <c r="B258" t="s">
        <v>2</v>
      </c>
      <c r="C258" t="s">
        <v>649</v>
      </c>
      <c r="D258" t="s">
        <v>650</v>
      </c>
      <c r="E258" t="s">
        <v>400</v>
      </c>
      <c r="F258" s="1" t="s">
        <v>336</v>
      </c>
      <c r="G258" s="9" t="s">
        <v>12</v>
      </c>
    </row>
    <row r="259" spans="1:7">
      <c r="A259" t="s">
        <v>12</v>
      </c>
      <c r="B259" t="s">
        <v>2</v>
      </c>
      <c r="C259" t="s">
        <v>651</v>
      </c>
      <c r="D259" t="s">
        <v>652</v>
      </c>
      <c r="E259" t="s">
        <v>388</v>
      </c>
      <c r="F259" s="1" t="s">
        <v>336</v>
      </c>
      <c r="G259" s="9" t="s">
        <v>12</v>
      </c>
    </row>
    <row r="260" spans="1:7">
      <c r="A260" t="s">
        <v>12</v>
      </c>
      <c r="B260" t="s">
        <v>2</v>
      </c>
      <c r="C260" t="s">
        <v>653</v>
      </c>
      <c r="D260" t="s">
        <v>654</v>
      </c>
      <c r="E260" t="s">
        <v>335</v>
      </c>
      <c r="F260" s="1" t="s">
        <v>336</v>
      </c>
      <c r="G260" s="9" t="s">
        <v>12</v>
      </c>
    </row>
    <row r="261" spans="1:7">
      <c r="A261" t="s">
        <v>12</v>
      </c>
      <c r="B261" t="s">
        <v>2</v>
      </c>
      <c r="C261" t="s">
        <v>655</v>
      </c>
      <c r="D261" t="s">
        <v>656</v>
      </c>
      <c r="E261" t="s">
        <v>478</v>
      </c>
      <c r="F261" s="1" t="s">
        <v>336</v>
      </c>
      <c r="G261" s="9" t="s">
        <v>12</v>
      </c>
    </row>
    <row r="262" spans="1:7">
      <c r="A262" t="s">
        <v>12</v>
      </c>
      <c r="B262" t="s">
        <v>2</v>
      </c>
      <c r="C262" t="s">
        <v>657</v>
      </c>
      <c r="D262" t="s">
        <v>658</v>
      </c>
      <c r="E262" t="s">
        <v>400</v>
      </c>
      <c r="F262" s="1" t="s">
        <v>336</v>
      </c>
      <c r="G262" s="9" t="s">
        <v>12</v>
      </c>
    </row>
    <row r="263" spans="1:7">
      <c r="A263" t="s">
        <v>12</v>
      </c>
      <c r="B263" t="s">
        <v>15</v>
      </c>
      <c r="C263" t="s">
        <v>659</v>
      </c>
      <c r="D263" t="s">
        <v>660</v>
      </c>
      <c r="E263" t="s">
        <v>400</v>
      </c>
      <c r="F263" s="1" t="s">
        <v>336</v>
      </c>
      <c r="G263" s="9" t="s">
        <v>26</v>
      </c>
    </row>
    <row r="264" spans="1:7">
      <c r="A264" t="s">
        <v>12</v>
      </c>
      <c r="B264" t="s">
        <v>2</v>
      </c>
      <c r="C264" t="s">
        <v>661</v>
      </c>
      <c r="D264" t="s">
        <v>662</v>
      </c>
      <c r="E264" t="s">
        <v>507</v>
      </c>
      <c r="F264" s="1" t="s">
        <v>336</v>
      </c>
      <c r="G264" s="9" t="s">
        <v>12</v>
      </c>
    </row>
    <row r="265" spans="1:7">
      <c r="A265" t="s">
        <v>12</v>
      </c>
      <c r="B265" t="s">
        <v>30</v>
      </c>
      <c r="C265" t="s">
        <v>663</v>
      </c>
      <c r="D265" t="s">
        <v>664</v>
      </c>
      <c r="E265" t="s">
        <v>507</v>
      </c>
      <c r="F265" s="1" t="s">
        <v>336</v>
      </c>
      <c r="G265" s="9" t="s">
        <v>12</v>
      </c>
    </row>
    <row r="266" spans="1:7">
      <c r="A266" t="s">
        <v>12</v>
      </c>
      <c r="B266" t="s">
        <v>2</v>
      </c>
      <c r="C266" t="s">
        <v>665</v>
      </c>
      <c r="D266" t="s">
        <v>666</v>
      </c>
      <c r="E266" t="s">
        <v>362</v>
      </c>
      <c r="F266" s="1" t="s">
        <v>336</v>
      </c>
      <c r="G266" s="9" t="s">
        <v>12</v>
      </c>
    </row>
    <row r="267" spans="1:7">
      <c r="A267" t="s">
        <v>12</v>
      </c>
      <c r="B267" t="s">
        <v>2</v>
      </c>
      <c r="C267" t="s">
        <v>667</v>
      </c>
      <c r="D267" t="s">
        <v>668</v>
      </c>
      <c r="E267" t="s">
        <v>669</v>
      </c>
      <c r="F267" s="1" t="s">
        <v>336</v>
      </c>
      <c r="G267" s="9" t="s">
        <v>12</v>
      </c>
    </row>
    <row r="268" spans="1:7">
      <c r="A268" t="s">
        <v>12</v>
      </c>
      <c r="B268" t="s">
        <v>2</v>
      </c>
      <c r="C268" t="s">
        <v>670</v>
      </c>
      <c r="D268" t="s">
        <v>671</v>
      </c>
      <c r="E268" t="s">
        <v>571</v>
      </c>
      <c r="F268" s="1" t="s">
        <v>336</v>
      </c>
      <c r="G268" s="9" t="s">
        <v>11</v>
      </c>
    </row>
    <row r="269" spans="1:7">
      <c r="A269" t="s">
        <v>12</v>
      </c>
      <c r="B269" t="s">
        <v>15</v>
      </c>
      <c r="C269" t="s">
        <v>672</v>
      </c>
      <c r="D269" t="s">
        <v>664</v>
      </c>
      <c r="E269" t="s">
        <v>507</v>
      </c>
      <c r="F269" s="1" t="s">
        <v>336</v>
      </c>
      <c r="G269" s="9" t="s">
        <v>11</v>
      </c>
    </row>
    <row r="270" spans="1:7">
      <c r="A270" t="s">
        <v>12</v>
      </c>
      <c r="B270" t="s">
        <v>2</v>
      </c>
      <c r="C270" t="s">
        <v>673</v>
      </c>
      <c r="D270" t="s">
        <v>674</v>
      </c>
      <c r="E270" t="s">
        <v>507</v>
      </c>
      <c r="F270" s="1" t="s">
        <v>336</v>
      </c>
      <c r="G270" s="9" t="s">
        <v>12</v>
      </c>
    </row>
    <row r="271" spans="1:7">
      <c r="A271" t="s">
        <v>12</v>
      </c>
      <c r="B271" t="s">
        <v>2</v>
      </c>
      <c r="C271" t="s">
        <v>675</v>
      </c>
      <c r="D271" t="s">
        <v>676</v>
      </c>
      <c r="E271" t="s">
        <v>179</v>
      </c>
      <c r="F271" s="1" t="s">
        <v>336</v>
      </c>
      <c r="G271" s="9" t="s">
        <v>12</v>
      </c>
    </row>
    <row r="272" spans="1:7">
      <c r="A272" t="s">
        <v>12</v>
      </c>
      <c r="B272" t="s">
        <v>15</v>
      </c>
      <c r="C272" t="s">
        <v>677</v>
      </c>
      <c r="D272" t="s">
        <v>678</v>
      </c>
      <c r="E272" t="s">
        <v>571</v>
      </c>
      <c r="F272" s="1" t="s">
        <v>336</v>
      </c>
      <c r="G272" s="9" t="s">
        <v>23</v>
      </c>
    </row>
    <row r="273" spans="1:7">
      <c r="A273" t="s">
        <v>12</v>
      </c>
      <c r="B273" t="s">
        <v>2</v>
      </c>
      <c r="C273" t="s">
        <v>679</v>
      </c>
      <c r="D273" t="s">
        <v>680</v>
      </c>
      <c r="E273" t="s">
        <v>623</v>
      </c>
      <c r="F273" s="1" t="s">
        <v>336</v>
      </c>
      <c r="G273" s="9" t="s">
        <v>12</v>
      </c>
    </row>
    <row r="274" spans="1:7">
      <c r="A274" t="s">
        <v>12</v>
      </c>
      <c r="B274" t="s">
        <v>2</v>
      </c>
      <c r="C274" t="s">
        <v>681</v>
      </c>
      <c r="D274" t="s">
        <v>682</v>
      </c>
      <c r="E274" t="s">
        <v>574</v>
      </c>
      <c r="F274" s="1" t="s">
        <v>336</v>
      </c>
      <c r="G274" s="9" t="s">
        <v>12</v>
      </c>
    </row>
    <row r="275" spans="1:7">
      <c r="A275" t="s">
        <v>12</v>
      </c>
      <c r="B275" t="s">
        <v>2</v>
      </c>
      <c r="C275" t="s">
        <v>683</v>
      </c>
      <c r="D275" t="s">
        <v>684</v>
      </c>
      <c r="E275" t="s">
        <v>374</v>
      </c>
      <c r="F275" s="1" t="s">
        <v>336</v>
      </c>
      <c r="G275" s="9" t="s">
        <v>11</v>
      </c>
    </row>
    <row r="276" spans="1:7">
      <c r="A276" t="s">
        <v>12</v>
      </c>
      <c r="B276" t="s">
        <v>2</v>
      </c>
      <c r="C276" t="s">
        <v>685</v>
      </c>
      <c r="D276" t="s">
        <v>686</v>
      </c>
      <c r="E276" t="s">
        <v>507</v>
      </c>
      <c r="F276" s="1" t="s">
        <v>336</v>
      </c>
      <c r="G276" s="9" t="s">
        <v>12</v>
      </c>
    </row>
    <row r="277" spans="1:7">
      <c r="A277" t="s">
        <v>12</v>
      </c>
      <c r="B277" t="s">
        <v>2</v>
      </c>
      <c r="C277" t="s">
        <v>687</v>
      </c>
      <c r="D277" t="s">
        <v>688</v>
      </c>
      <c r="E277" t="s">
        <v>362</v>
      </c>
      <c r="F277" s="1" t="s">
        <v>336</v>
      </c>
      <c r="G277" s="9" t="s">
        <v>12</v>
      </c>
    </row>
    <row r="278" spans="1:7">
      <c r="A278" t="s">
        <v>12</v>
      </c>
      <c r="B278" t="s">
        <v>15</v>
      </c>
      <c r="C278" t="s">
        <v>689</v>
      </c>
      <c r="D278" t="s">
        <v>690</v>
      </c>
      <c r="E278" t="s">
        <v>400</v>
      </c>
      <c r="F278" s="1" t="s">
        <v>336</v>
      </c>
      <c r="G278" s="9" t="s">
        <v>12</v>
      </c>
    </row>
    <row r="279" spans="1:7">
      <c r="A279" t="s">
        <v>12</v>
      </c>
      <c r="B279" t="s">
        <v>15</v>
      </c>
      <c r="C279" t="s">
        <v>691</v>
      </c>
      <c r="D279" t="s">
        <v>692</v>
      </c>
      <c r="E279" t="s">
        <v>623</v>
      </c>
      <c r="F279" s="1" t="s">
        <v>336</v>
      </c>
      <c r="G279" s="9" t="s">
        <v>12</v>
      </c>
    </row>
    <row r="280" spans="1:7">
      <c r="A280" t="s">
        <v>12</v>
      </c>
      <c r="B280" t="s">
        <v>25</v>
      </c>
      <c r="C280" t="s">
        <v>693</v>
      </c>
      <c r="D280" t="s">
        <v>694</v>
      </c>
      <c r="E280" t="s">
        <v>623</v>
      </c>
      <c r="F280" s="1" t="s">
        <v>336</v>
      </c>
      <c r="G280" s="9" t="s">
        <v>12</v>
      </c>
    </row>
    <row r="281" spans="1:7">
      <c r="A281" t="s">
        <v>12</v>
      </c>
      <c r="B281" t="s">
        <v>2</v>
      </c>
      <c r="C281" t="s">
        <v>695</v>
      </c>
      <c r="D281" t="s">
        <v>696</v>
      </c>
      <c r="E281" t="s">
        <v>623</v>
      </c>
      <c r="F281" s="1" t="s">
        <v>336</v>
      </c>
      <c r="G281" s="9" t="s">
        <v>12</v>
      </c>
    </row>
    <row r="282" spans="1:7">
      <c r="A282" t="s">
        <v>12</v>
      </c>
      <c r="B282" t="s">
        <v>15</v>
      </c>
      <c r="C282" t="s">
        <v>697</v>
      </c>
      <c r="D282" t="s">
        <v>698</v>
      </c>
      <c r="E282" t="s">
        <v>384</v>
      </c>
      <c r="F282" s="1" t="s">
        <v>336</v>
      </c>
      <c r="G282" s="9" t="s">
        <v>23</v>
      </c>
    </row>
    <row r="283" spans="1:7">
      <c r="A283" t="s">
        <v>12</v>
      </c>
      <c r="B283" t="s">
        <v>2</v>
      </c>
      <c r="C283" t="s">
        <v>699</v>
      </c>
      <c r="D283" t="s">
        <v>700</v>
      </c>
      <c r="E283" t="s">
        <v>400</v>
      </c>
      <c r="F283" s="1" t="s">
        <v>336</v>
      </c>
      <c r="G283" s="9" t="s">
        <v>12</v>
      </c>
    </row>
    <row r="284" spans="1:7">
      <c r="A284" t="s">
        <v>12</v>
      </c>
      <c r="B284" t="s">
        <v>2</v>
      </c>
      <c r="C284" t="s">
        <v>701</v>
      </c>
      <c r="D284" t="s">
        <v>702</v>
      </c>
      <c r="E284" t="s">
        <v>400</v>
      </c>
      <c r="F284" s="1" t="s">
        <v>336</v>
      </c>
      <c r="G284" s="9" t="s">
        <v>12</v>
      </c>
    </row>
    <row r="285" spans="1:7">
      <c r="A285" t="s">
        <v>12</v>
      </c>
      <c r="B285" t="s">
        <v>2</v>
      </c>
      <c r="C285" t="s">
        <v>703</v>
      </c>
      <c r="D285" t="s">
        <v>704</v>
      </c>
      <c r="E285" t="s">
        <v>400</v>
      </c>
      <c r="F285" s="1" t="s">
        <v>336</v>
      </c>
      <c r="G285" s="9" t="s">
        <v>12</v>
      </c>
    </row>
    <row r="286" spans="1:7">
      <c r="A286" t="s">
        <v>12</v>
      </c>
      <c r="B286" t="s">
        <v>2</v>
      </c>
      <c r="C286" t="s">
        <v>705</v>
      </c>
      <c r="D286" t="s">
        <v>706</v>
      </c>
      <c r="E286" t="s">
        <v>507</v>
      </c>
      <c r="F286" s="1" t="s">
        <v>336</v>
      </c>
      <c r="G286" s="9" t="s">
        <v>12</v>
      </c>
    </row>
    <row r="287" spans="1:7">
      <c r="A287" t="s">
        <v>12</v>
      </c>
      <c r="B287" t="s">
        <v>2</v>
      </c>
      <c r="C287" t="s">
        <v>707</v>
      </c>
      <c r="D287" t="s">
        <v>708</v>
      </c>
      <c r="E287" t="s">
        <v>384</v>
      </c>
      <c r="F287" s="1" t="s">
        <v>336</v>
      </c>
      <c r="G287" s="9" t="s">
        <v>12</v>
      </c>
    </row>
    <row r="288" spans="1:7">
      <c r="A288" t="s">
        <v>12</v>
      </c>
      <c r="B288" t="s">
        <v>3</v>
      </c>
      <c r="C288" t="s">
        <v>709</v>
      </c>
      <c r="D288" t="s">
        <v>710</v>
      </c>
      <c r="E288" t="s">
        <v>374</v>
      </c>
      <c r="F288" s="1" t="s">
        <v>336</v>
      </c>
      <c r="G288" s="9" t="s">
        <v>12</v>
      </c>
    </row>
    <row r="289" spans="1:7">
      <c r="A289" t="s">
        <v>12</v>
      </c>
      <c r="B289" t="s">
        <v>3</v>
      </c>
      <c r="C289" t="s">
        <v>711</v>
      </c>
      <c r="D289" t="s">
        <v>712</v>
      </c>
      <c r="E289" t="s">
        <v>400</v>
      </c>
      <c r="F289" s="1" t="s">
        <v>336</v>
      </c>
      <c r="G289" s="9" t="s">
        <v>12</v>
      </c>
    </row>
    <row r="290" spans="1:7">
      <c r="A290" t="s">
        <v>12</v>
      </c>
      <c r="B290" t="s">
        <v>2</v>
      </c>
      <c r="C290" t="s">
        <v>713</v>
      </c>
      <c r="D290" t="s">
        <v>714</v>
      </c>
      <c r="E290" t="s">
        <v>388</v>
      </c>
      <c r="F290" s="1" t="s">
        <v>336</v>
      </c>
      <c r="G290" s="9" t="s">
        <v>12</v>
      </c>
    </row>
    <row r="291" spans="1:7">
      <c r="A291" t="s">
        <v>12</v>
      </c>
      <c r="B291" t="s">
        <v>30</v>
      </c>
      <c r="C291" t="s">
        <v>715</v>
      </c>
      <c r="D291" t="s">
        <v>716</v>
      </c>
      <c r="E291" t="s">
        <v>388</v>
      </c>
      <c r="F291" s="1" t="s">
        <v>336</v>
      </c>
      <c r="G291" s="9" t="s">
        <v>12</v>
      </c>
    </row>
    <row r="292" spans="1:7">
      <c r="A292" t="s">
        <v>12</v>
      </c>
      <c r="B292" t="s">
        <v>3</v>
      </c>
      <c r="C292" t="s">
        <v>717</v>
      </c>
      <c r="D292" t="s">
        <v>718</v>
      </c>
      <c r="E292" t="s">
        <v>388</v>
      </c>
      <c r="F292" s="1" t="s">
        <v>336</v>
      </c>
      <c r="G292" s="9" t="s">
        <v>12</v>
      </c>
    </row>
    <row r="293" spans="1:7">
      <c r="A293" t="s">
        <v>12</v>
      </c>
      <c r="B293" t="s">
        <v>2</v>
      </c>
      <c r="C293" t="s">
        <v>719</v>
      </c>
      <c r="D293" t="s">
        <v>720</v>
      </c>
      <c r="E293" t="s">
        <v>388</v>
      </c>
      <c r="F293" s="1" t="s">
        <v>336</v>
      </c>
      <c r="G293" s="9" t="s">
        <v>12</v>
      </c>
    </row>
    <row r="294" spans="1:7">
      <c r="A294" t="s">
        <v>12</v>
      </c>
      <c r="B294" t="s">
        <v>3</v>
      </c>
      <c r="C294" t="s">
        <v>721</v>
      </c>
      <c r="D294" t="s">
        <v>722</v>
      </c>
      <c r="E294" t="s">
        <v>574</v>
      </c>
      <c r="F294" s="1" t="s">
        <v>336</v>
      </c>
      <c r="G294" s="9" t="s">
        <v>12</v>
      </c>
    </row>
    <row r="295" spans="1:7">
      <c r="A295" t="s">
        <v>12</v>
      </c>
      <c r="B295" t="s">
        <v>15</v>
      </c>
      <c r="C295" t="s">
        <v>723</v>
      </c>
      <c r="D295" t="s">
        <v>724</v>
      </c>
      <c r="E295" t="s">
        <v>384</v>
      </c>
      <c r="F295" s="1" t="s">
        <v>336</v>
      </c>
      <c r="G295" s="9" t="s">
        <v>23</v>
      </c>
    </row>
    <row r="296" spans="1:7">
      <c r="A296" t="s">
        <v>12</v>
      </c>
      <c r="B296" t="s">
        <v>2</v>
      </c>
      <c r="C296" t="s">
        <v>725</v>
      </c>
      <c r="D296" t="s">
        <v>726</v>
      </c>
      <c r="E296" t="s">
        <v>574</v>
      </c>
      <c r="F296" s="1" t="s">
        <v>336</v>
      </c>
      <c r="G296" s="9" t="s">
        <v>12</v>
      </c>
    </row>
    <row r="297" spans="1:7">
      <c r="A297" t="s">
        <v>12</v>
      </c>
      <c r="B297" t="s">
        <v>2</v>
      </c>
      <c r="C297" t="s">
        <v>727</v>
      </c>
      <c r="D297" t="s">
        <v>728</v>
      </c>
      <c r="E297" t="s">
        <v>400</v>
      </c>
      <c r="F297" s="1" t="s">
        <v>336</v>
      </c>
      <c r="G297" s="9" t="s">
        <v>12</v>
      </c>
    </row>
    <row r="298" spans="1:7">
      <c r="A298" t="s">
        <v>12</v>
      </c>
      <c r="B298" t="s">
        <v>2</v>
      </c>
      <c r="C298" t="s">
        <v>729</v>
      </c>
      <c r="D298" t="s">
        <v>730</v>
      </c>
      <c r="E298" t="s">
        <v>400</v>
      </c>
      <c r="F298" s="1" t="s">
        <v>336</v>
      </c>
      <c r="G298" s="9" t="s">
        <v>12</v>
      </c>
    </row>
    <row r="299" spans="1:7">
      <c r="A299" t="s">
        <v>12</v>
      </c>
      <c r="B299" t="s">
        <v>2</v>
      </c>
      <c r="C299" t="s">
        <v>731</v>
      </c>
      <c r="D299" t="s">
        <v>732</v>
      </c>
      <c r="E299" t="s">
        <v>507</v>
      </c>
      <c r="F299" s="1" t="s">
        <v>336</v>
      </c>
      <c r="G299" s="9" t="s">
        <v>12</v>
      </c>
    </row>
    <row r="300" spans="1:7">
      <c r="A300" t="s">
        <v>12</v>
      </c>
      <c r="B300" t="s">
        <v>2</v>
      </c>
      <c r="C300" t="s">
        <v>733</v>
      </c>
      <c r="D300" t="s">
        <v>734</v>
      </c>
      <c r="E300" t="s">
        <v>507</v>
      </c>
      <c r="F300" s="1" t="s">
        <v>336</v>
      </c>
      <c r="G300" s="9" t="s">
        <v>12</v>
      </c>
    </row>
    <row r="301" spans="1:7">
      <c r="A301" t="s">
        <v>12</v>
      </c>
      <c r="B301" t="s">
        <v>2</v>
      </c>
      <c r="C301" t="s">
        <v>735</v>
      </c>
      <c r="D301" t="s">
        <v>736</v>
      </c>
      <c r="E301" t="s">
        <v>384</v>
      </c>
      <c r="F301" s="1" t="s">
        <v>336</v>
      </c>
      <c r="G301" s="9" t="s">
        <v>12</v>
      </c>
    </row>
    <row r="302" spans="1:7">
      <c r="A302" t="s">
        <v>12</v>
      </c>
      <c r="B302" t="s">
        <v>2</v>
      </c>
      <c r="C302" t="s">
        <v>737</v>
      </c>
      <c r="D302" t="s">
        <v>738</v>
      </c>
      <c r="E302" t="s">
        <v>478</v>
      </c>
      <c r="F302" s="1" t="s">
        <v>336</v>
      </c>
      <c r="G302" s="9" t="s">
        <v>12</v>
      </c>
    </row>
    <row r="303" spans="1:7">
      <c r="A303" t="s">
        <v>12</v>
      </c>
      <c r="B303" t="s">
        <v>2</v>
      </c>
      <c r="C303" t="s">
        <v>739</v>
      </c>
      <c r="D303" t="s">
        <v>740</v>
      </c>
      <c r="E303" t="s">
        <v>478</v>
      </c>
      <c r="F303" s="1" t="s">
        <v>336</v>
      </c>
      <c r="G303" s="9" t="s">
        <v>12</v>
      </c>
    </row>
    <row r="304" spans="1:7">
      <c r="A304" t="s">
        <v>12</v>
      </c>
      <c r="B304" t="s">
        <v>2</v>
      </c>
      <c r="C304" t="s">
        <v>741</v>
      </c>
      <c r="D304" t="s">
        <v>742</v>
      </c>
      <c r="E304" t="s">
        <v>391</v>
      </c>
      <c r="F304" s="1" t="s">
        <v>336</v>
      </c>
      <c r="G304" s="9" t="s">
        <v>12</v>
      </c>
    </row>
    <row r="305" spans="1:7">
      <c r="A305" t="s">
        <v>12</v>
      </c>
      <c r="B305" t="s">
        <v>15</v>
      </c>
      <c r="C305" t="s">
        <v>743</v>
      </c>
      <c r="D305" t="s">
        <v>744</v>
      </c>
      <c r="E305" t="s">
        <v>335</v>
      </c>
      <c r="F305" s="1" t="s">
        <v>336</v>
      </c>
      <c r="G305" s="9" t="s">
        <v>12</v>
      </c>
    </row>
    <row r="306" spans="1:7">
      <c r="A306" t="s">
        <v>12</v>
      </c>
      <c r="B306" t="s">
        <v>2</v>
      </c>
      <c r="C306" t="s">
        <v>745</v>
      </c>
      <c r="D306" t="s">
        <v>746</v>
      </c>
      <c r="E306" t="s">
        <v>574</v>
      </c>
      <c r="F306" s="1" t="s">
        <v>336</v>
      </c>
      <c r="G306" s="9" t="s">
        <v>12</v>
      </c>
    </row>
    <row r="307" spans="1:7">
      <c r="A307" t="s">
        <v>12</v>
      </c>
      <c r="B307" t="s">
        <v>15</v>
      </c>
      <c r="C307" t="s">
        <v>747</v>
      </c>
      <c r="D307" t="s">
        <v>748</v>
      </c>
      <c r="E307" t="s">
        <v>507</v>
      </c>
      <c r="F307" s="1" t="s">
        <v>336</v>
      </c>
      <c r="G307" s="9" t="s">
        <v>11</v>
      </c>
    </row>
    <row r="308" spans="1:7">
      <c r="A308" t="s">
        <v>12</v>
      </c>
      <c r="B308" t="s">
        <v>3</v>
      </c>
      <c r="C308" t="s">
        <v>749</v>
      </c>
      <c r="D308" t="s">
        <v>750</v>
      </c>
      <c r="E308" t="s">
        <v>507</v>
      </c>
      <c r="F308" s="1" t="s">
        <v>336</v>
      </c>
      <c r="G308" s="9" t="s">
        <v>12</v>
      </c>
    </row>
    <row r="309" spans="1:7">
      <c r="A309" t="s">
        <v>12</v>
      </c>
      <c r="B309" t="s">
        <v>15</v>
      </c>
      <c r="C309" t="s">
        <v>751</v>
      </c>
      <c r="D309" t="s">
        <v>752</v>
      </c>
      <c r="E309" t="s">
        <v>507</v>
      </c>
      <c r="F309" s="1" t="s">
        <v>336</v>
      </c>
      <c r="G309" s="9" t="s">
        <v>11</v>
      </c>
    </row>
    <row r="310" spans="1:7">
      <c r="A310" t="s">
        <v>12</v>
      </c>
      <c r="B310" t="s">
        <v>3</v>
      </c>
      <c r="C310" t="s">
        <v>753</v>
      </c>
      <c r="D310" t="s">
        <v>754</v>
      </c>
      <c r="E310" t="s">
        <v>507</v>
      </c>
      <c r="F310" s="1" t="s">
        <v>336</v>
      </c>
      <c r="G310" s="9" t="s">
        <v>12</v>
      </c>
    </row>
    <row r="311" spans="1:7">
      <c r="A311" t="s">
        <v>12</v>
      </c>
      <c r="B311" t="s">
        <v>2</v>
      </c>
      <c r="C311" t="s">
        <v>755</v>
      </c>
      <c r="D311" t="s">
        <v>756</v>
      </c>
      <c r="E311" t="s">
        <v>507</v>
      </c>
      <c r="F311" s="1" t="s">
        <v>336</v>
      </c>
      <c r="G311" s="9" t="s">
        <v>12</v>
      </c>
    </row>
    <row r="312" spans="1:7">
      <c r="A312" t="s">
        <v>12</v>
      </c>
      <c r="B312" t="s">
        <v>2</v>
      </c>
      <c r="C312" t="s">
        <v>757</v>
      </c>
      <c r="D312" t="s">
        <v>758</v>
      </c>
      <c r="E312" t="s">
        <v>507</v>
      </c>
      <c r="F312" s="1" t="s">
        <v>336</v>
      </c>
      <c r="G312" s="9" t="s">
        <v>12</v>
      </c>
    </row>
    <row r="313" spans="1:7">
      <c r="A313" t="s">
        <v>12</v>
      </c>
      <c r="B313" t="s">
        <v>2</v>
      </c>
      <c r="C313" t="s">
        <v>759</v>
      </c>
      <c r="D313" t="s">
        <v>760</v>
      </c>
      <c r="E313" t="s">
        <v>507</v>
      </c>
      <c r="F313" s="1" t="s">
        <v>336</v>
      </c>
      <c r="G313" s="9" t="s">
        <v>12</v>
      </c>
    </row>
    <row r="314" spans="1:7">
      <c r="A314" t="s">
        <v>12</v>
      </c>
      <c r="B314" t="s">
        <v>2</v>
      </c>
      <c r="C314" t="s">
        <v>761</v>
      </c>
      <c r="D314" t="s">
        <v>762</v>
      </c>
      <c r="E314" t="s">
        <v>574</v>
      </c>
      <c r="F314" s="1" t="s">
        <v>336</v>
      </c>
      <c r="G314" s="9" t="s">
        <v>12</v>
      </c>
    </row>
    <row r="315" spans="1:7">
      <c r="A315" t="s">
        <v>12</v>
      </c>
      <c r="B315" t="s">
        <v>15</v>
      </c>
      <c r="C315" t="s">
        <v>763</v>
      </c>
      <c r="D315" t="s">
        <v>614</v>
      </c>
      <c r="E315" t="s">
        <v>362</v>
      </c>
      <c r="F315" s="1" t="s">
        <v>336</v>
      </c>
      <c r="G315" s="9" t="s">
        <v>12</v>
      </c>
    </row>
    <row r="316" spans="1:7">
      <c r="A316" t="s">
        <v>12</v>
      </c>
      <c r="B316" t="s">
        <v>15</v>
      </c>
      <c r="C316" t="s">
        <v>764</v>
      </c>
      <c r="D316" t="s">
        <v>614</v>
      </c>
      <c r="E316" t="s">
        <v>362</v>
      </c>
      <c r="F316" s="1" t="s">
        <v>336</v>
      </c>
      <c r="G316" s="9" t="s">
        <v>12</v>
      </c>
    </row>
    <row r="317" spans="1:7">
      <c r="A317" t="s">
        <v>12</v>
      </c>
      <c r="B317" t="s">
        <v>15</v>
      </c>
      <c r="C317" t="s">
        <v>765</v>
      </c>
      <c r="D317" t="s">
        <v>614</v>
      </c>
      <c r="E317" t="s">
        <v>362</v>
      </c>
      <c r="F317" s="1" t="s">
        <v>336</v>
      </c>
      <c r="G317" s="9" t="s">
        <v>12</v>
      </c>
    </row>
    <row r="318" spans="1:7">
      <c r="A318" t="s">
        <v>12</v>
      </c>
      <c r="B318" t="s">
        <v>15</v>
      </c>
      <c r="C318" t="s">
        <v>766</v>
      </c>
      <c r="D318" t="s">
        <v>614</v>
      </c>
      <c r="E318" t="s">
        <v>362</v>
      </c>
      <c r="F318" s="1" t="s">
        <v>336</v>
      </c>
      <c r="G318" s="9" t="s">
        <v>12</v>
      </c>
    </row>
    <row r="319" spans="1:7">
      <c r="A319" t="s">
        <v>12</v>
      </c>
      <c r="B319" t="s">
        <v>15</v>
      </c>
      <c r="C319" t="s">
        <v>767</v>
      </c>
      <c r="D319" t="s">
        <v>614</v>
      </c>
      <c r="E319" t="s">
        <v>362</v>
      </c>
      <c r="F319" s="1" t="s">
        <v>336</v>
      </c>
      <c r="G319" s="9" t="s">
        <v>12</v>
      </c>
    </row>
    <row r="320" spans="1:7">
      <c r="A320" t="s">
        <v>12</v>
      </c>
      <c r="B320" t="s">
        <v>2</v>
      </c>
      <c r="C320" t="s">
        <v>768</v>
      </c>
      <c r="D320" t="s">
        <v>769</v>
      </c>
      <c r="E320" t="s">
        <v>507</v>
      </c>
      <c r="F320" s="1" t="s">
        <v>336</v>
      </c>
      <c r="G320" s="9" t="s">
        <v>12</v>
      </c>
    </row>
    <row r="321" spans="1:7">
      <c r="A321" t="s">
        <v>12</v>
      </c>
      <c r="B321" t="s">
        <v>2</v>
      </c>
      <c r="C321" t="s">
        <v>770</v>
      </c>
      <c r="D321" t="s">
        <v>771</v>
      </c>
      <c r="E321" t="s">
        <v>648</v>
      </c>
      <c r="F321" s="1" t="s">
        <v>336</v>
      </c>
      <c r="G321" s="9" t="s">
        <v>12</v>
      </c>
    </row>
    <row r="322" spans="1:7">
      <c r="A322" t="s">
        <v>12</v>
      </c>
      <c r="B322" t="s">
        <v>2</v>
      </c>
      <c r="C322" t="s">
        <v>772</v>
      </c>
      <c r="D322" t="s">
        <v>773</v>
      </c>
      <c r="E322" t="s">
        <v>507</v>
      </c>
      <c r="F322" s="1" t="s">
        <v>336</v>
      </c>
      <c r="G322" s="9" t="s">
        <v>12</v>
      </c>
    </row>
    <row r="323" spans="1:7">
      <c r="A323" t="s">
        <v>12</v>
      </c>
      <c r="B323" t="s">
        <v>2</v>
      </c>
      <c r="C323" t="s">
        <v>774</v>
      </c>
      <c r="D323" t="s">
        <v>775</v>
      </c>
      <c r="E323" t="s">
        <v>400</v>
      </c>
      <c r="F323" s="1" t="s">
        <v>336</v>
      </c>
      <c r="G323" s="9" t="s">
        <v>12</v>
      </c>
    </row>
    <row r="324" spans="1:7">
      <c r="A324" t="s">
        <v>12</v>
      </c>
      <c r="B324" t="s">
        <v>2</v>
      </c>
      <c r="C324" t="s">
        <v>776</v>
      </c>
      <c r="D324" t="s">
        <v>777</v>
      </c>
      <c r="E324" t="s">
        <v>507</v>
      </c>
      <c r="F324" s="1" t="s">
        <v>336</v>
      </c>
      <c r="G324" s="9" t="s">
        <v>12</v>
      </c>
    </row>
    <row r="325" spans="1:7">
      <c r="A325" t="s">
        <v>12</v>
      </c>
      <c r="B325" t="s">
        <v>15</v>
      </c>
      <c r="C325" t="s">
        <v>778</v>
      </c>
      <c r="D325" t="s">
        <v>779</v>
      </c>
      <c r="E325" t="s">
        <v>478</v>
      </c>
      <c r="F325" s="1" t="s">
        <v>336</v>
      </c>
      <c r="G325" s="9" t="s">
        <v>23</v>
      </c>
    </row>
    <row r="326" spans="1:7">
      <c r="A326" t="s">
        <v>12</v>
      </c>
      <c r="B326" t="s">
        <v>2</v>
      </c>
      <c r="C326" t="s">
        <v>780</v>
      </c>
      <c r="D326" t="s">
        <v>781</v>
      </c>
      <c r="E326" t="s">
        <v>388</v>
      </c>
      <c r="F326" s="1" t="s">
        <v>336</v>
      </c>
      <c r="G326" s="9" t="s">
        <v>12</v>
      </c>
    </row>
    <row r="327" spans="1:7">
      <c r="A327" t="s">
        <v>14</v>
      </c>
      <c r="B327" t="s">
        <v>2</v>
      </c>
      <c r="C327" t="s">
        <v>782</v>
      </c>
      <c r="D327" t="s">
        <v>783</v>
      </c>
      <c r="E327" t="s">
        <v>384</v>
      </c>
      <c r="F327" s="1" t="s">
        <v>336</v>
      </c>
      <c r="G327" s="9" t="s">
        <v>14</v>
      </c>
    </row>
    <row r="328" spans="1:7">
      <c r="A328" t="s">
        <v>14</v>
      </c>
      <c r="B328" t="s">
        <v>2</v>
      </c>
      <c r="C328" t="s">
        <v>784</v>
      </c>
      <c r="D328" t="s">
        <v>785</v>
      </c>
      <c r="E328" t="s">
        <v>786</v>
      </c>
      <c r="F328" s="1" t="s">
        <v>357</v>
      </c>
      <c r="G328" s="9" t="s">
        <v>14</v>
      </c>
    </row>
    <row r="329" spans="1:7">
      <c r="A329" t="s">
        <v>14</v>
      </c>
      <c r="B329" t="s">
        <v>15</v>
      </c>
      <c r="C329" t="s">
        <v>787</v>
      </c>
      <c r="D329" t="s">
        <v>788</v>
      </c>
      <c r="E329" t="s">
        <v>789</v>
      </c>
      <c r="F329" s="1" t="s">
        <v>357</v>
      </c>
      <c r="G329" s="9" t="s">
        <v>14</v>
      </c>
    </row>
    <row r="330" spans="1:7">
      <c r="A330" t="s">
        <v>14</v>
      </c>
      <c r="B330" t="s">
        <v>2</v>
      </c>
      <c r="C330" t="s">
        <v>790</v>
      </c>
      <c r="D330" t="s">
        <v>791</v>
      </c>
      <c r="E330" t="s">
        <v>446</v>
      </c>
      <c r="F330" s="1" t="s">
        <v>357</v>
      </c>
      <c r="G330" s="9" t="s">
        <v>14</v>
      </c>
    </row>
    <row r="331" spans="1:7">
      <c r="A331" t="s">
        <v>14</v>
      </c>
      <c r="B331" t="s">
        <v>2</v>
      </c>
      <c r="C331" t="s">
        <v>792</v>
      </c>
      <c r="D331" t="s">
        <v>793</v>
      </c>
      <c r="E331" t="s">
        <v>789</v>
      </c>
      <c r="F331" s="1" t="s">
        <v>357</v>
      </c>
      <c r="G331" s="9" t="s">
        <v>14</v>
      </c>
    </row>
    <row r="332" spans="1:7">
      <c r="A332" t="s">
        <v>14</v>
      </c>
      <c r="B332" t="s">
        <v>2</v>
      </c>
      <c r="C332" t="s">
        <v>794</v>
      </c>
      <c r="D332" t="s">
        <v>795</v>
      </c>
      <c r="E332" t="s">
        <v>796</v>
      </c>
      <c r="F332" s="1" t="s">
        <v>357</v>
      </c>
      <c r="G332" s="9" t="s">
        <v>14</v>
      </c>
    </row>
    <row r="333" spans="1:7">
      <c r="A333" t="s">
        <v>14</v>
      </c>
      <c r="B333" t="s">
        <v>2</v>
      </c>
      <c r="C333" t="s">
        <v>797</v>
      </c>
      <c r="D333" t="s">
        <v>798</v>
      </c>
      <c r="E333" t="s">
        <v>394</v>
      </c>
      <c r="F333" s="1" t="s">
        <v>357</v>
      </c>
      <c r="G333" s="9" t="s">
        <v>14</v>
      </c>
    </row>
    <row r="334" spans="1:7">
      <c r="A334" t="s">
        <v>14</v>
      </c>
      <c r="B334" t="s">
        <v>2</v>
      </c>
      <c r="C334" t="s">
        <v>799</v>
      </c>
      <c r="D334" t="s">
        <v>800</v>
      </c>
      <c r="E334" t="s">
        <v>789</v>
      </c>
      <c r="F334" s="1" t="s">
        <v>357</v>
      </c>
      <c r="G334" s="9" t="s">
        <v>14</v>
      </c>
    </row>
    <row r="335" spans="1:7">
      <c r="A335" t="s">
        <v>14</v>
      </c>
      <c r="B335" t="s">
        <v>2</v>
      </c>
      <c r="C335" t="s">
        <v>801</v>
      </c>
      <c r="D335" t="s">
        <v>802</v>
      </c>
      <c r="E335" t="s">
        <v>803</v>
      </c>
      <c r="F335" s="1" t="s">
        <v>357</v>
      </c>
      <c r="G335" s="9" t="s">
        <v>14</v>
      </c>
    </row>
    <row r="336" spans="1:7">
      <c r="A336" t="s">
        <v>14</v>
      </c>
      <c r="B336" t="s">
        <v>2</v>
      </c>
      <c r="C336" t="s">
        <v>804</v>
      </c>
      <c r="D336" t="s">
        <v>805</v>
      </c>
      <c r="E336" t="s">
        <v>806</v>
      </c>
      <c r="F336" s="1" t="s">
        <v>357</v>
      </c>
      <c r="G336" s="9" t="s">
        <v>14</v>
      </c>
    </row>
    <row r="337" spans="1:7">
      <c r="A337" t="s">
        <v>14</v>
      </c>
      <c r="B337" t="s">
        <v>3</v>
      </c>
      <c r="C337" t="s">
        <v>807</v>
      </c>
      <c r="D337" t="s">
        <v>808</v>
      </c>
      <c r="E337" t="s">
        <v>437</v>
      </c>
      <c r="F337" s="1" t="s">
        <v>357</v>
      </c>
      <c r="G337" s="9" t="s">
        <v>23</v>
      </c>
    </row>
    <row r="338" spans="1:7">
      <c r="A338" t="s">
        <v>14</v>
      </c>
      <c r="B338" t="s">
        <v>2</v>
      </c>
      <c r="C338" t="s">
        <v>809</v>
      </c>
      <c r="D338" t="s">
        <v>810</v>
      </c>
      <c r="E338" t="s">
        <v>446</v>
      </c>
      <c r="F338" s="1" t="s">
        <v>357</v>
      </c>
      <c r="G338" s="9" t="s">
        <v>14</v>
      </c>
    </row>
    <row r="339" spans="1:7">
      <c r="A339" t="s">
        <v>14</v>
      </c>
      <c r="B339" t="s">
        <v>2</v>
      </c>
      <c r="C339" t="s">
        <v>811</v>
      </c>
      <c r="D339" t="s">
        <v>812</v>
      </c>
      <c r="E339" t="s">
        <v>789</v>
      </c>
      <c r="F339" s="1" t="s">
        <v>357</v>
      </c>
      <c r="G339" s="9" t="s">
        <v>14</v>
      </c>
    </row>
    <row r="340" spans="1:7">
      <c r="A340" t="s">
        <v>14</v>
      </c>
      <c r="B340" t="s">
        <v>2</v>
      </c>
      <c r="C340" t="s">
        <v>813</v>
      </c>
      <c r="D340" t="s">
        <v>814</v>
      </c>
      <c r="E340" t="s">
        <v>815</v>
      </c>
      <c r="F340" s="1" t="s">
        <v>357</v>
      </c>
      <c r="G340" s="9" t="s">
        <v>14</v>
      </c>
    </row>
    <row r="341" spans="1:7">
      <c r="A341" t="s">
        <v>14</v>
      </c>
      <c r="B341" t="s">
        <v>13</v>
      </c>
      <c r="C341" t="s">
        <v>816</v>
      </c>
      <c r="D341" t="s">
        <v>817</v>
      </c>
      <c r="E341" t="s">
        <v>818</v>
      </c>
      <c r="F341" s="1" t="s">
        <v>357</v>
      </c>
      <c r="G341" s="9" t="s">
        <v>14</v>
      </c>
    </row>
    <row r="342" spans="1:7">
      <c r="A342" t="s">
        <v>14</v>
      </c>
      <c r="B342" t="s">
        <v>2</v>
      </c>
      <c r="C342" t="s">
        <v>819</v>
      </c>
      <c r="D342" t="s">
        <v>820</v>
      </c>
      <c r="E342" t="s">
        <v>356</v>
      </c>
      <c r="F342" s="1" t="s">
        <v>357</v>
      </c>
      <c r="G342" s="9" t="s">
        <v>14</v>
      </c>
    </row>
    <row r="343" spans="1:7">
      <c r="A343" t="s">
        <v>14</v>
      </c>
      <c r="B343" t="s">
        <v>15</v>
      </c>
      <c r="C343" t="s">
        <v>821</v>
      </c>
      <c r="D343" t="s">
        <v>822</v>
      </c>
      <c r="E343" t="s">
        <v>823</v>
      </c>
      <c r="F343" s="1" t="s">
        <v>357</v>
      </c>
      <c r="G343" s="9" t="s">
        <v>26</v>
      </c>
    </row>
    <row r="344" spans="1:7">
      <c r="A344" t="s">
        <v>14</v>
      </c>
      <c r="B344" t="s">
        <v>15</v>
      </c>
      <c r="C344" t="s">
        <v>824</v>
      </c>
      <c r="D344" t="s">
        <v>822</v>
      </c>
      <c r="E344" t="s">
        <v>823</v>
      </c>
      <c r="F344" s="1" t="s">
        <v>357</v>
      </c>
      <c r="G344" s="9" t="s">
        <v>26</v>
      </c>
    </row>
    <row r="345" spans="1:7">
      <c r="A345" t="s">
        <v>14</v>
      </c>
      <c r="B345" t="s">
        <v>15</v>
      </c>
      <c r="C345" t="s">
        <v>825</v>
      </c>
      <c r="D345" t="s">
        <v>822</v>
      </c>
      <c r="E345" t="s">
        <v>823</v>
      </c>
      <c r="F345" s="1" t="s">
        <v>357</v>
      </c>
      <c r="G345" s="9" t="s">
        <v>26</v>
      </c>
    </row>
    <row r="346" spans="1:7">
      <c r="A346" t="s">
        <v>14</v>
      </c>
      <c r="B346" t="s">
        <v>15</v>
      </c>
      <c r="C346" t="s">
        <v>826</v>
      </c>
      <c r="D346" t="s">
        <v>822</v>
      </c>
      <c r="E346" t="s">
        <v>823</v>
      </c>
      <c r="F346" s="1" t="s">
        <v>357</v>
      </c>
      <c r="G346" s="9" t="s">
        <v>26</v>
      </c>
    </row>
    <row r="347" spans="1:7">
      <c r="A347" t="s">
        <v>14</v>
      </c>
      <c r="B347" t="s">
        <v>2</v>
      </c>
      <c r="C347" t="s">
        <v>827</v>
      </c>
      <c r="D347" t="s">
        <v>828</v>
      </c>
      <c r="E347" t="s">
        <v>446</v>
      </c>
      <c r="F347" s="1" t="s">
        <v>357</v>
      </c>
      <c r="G347" s="9" t="s">
        <v>14</v>
      </c>
    </row>
    <row r="348" spans="1:7">
      <c r="A348" t="s">
        <v>14</v>
      </c>
      <c r="B348" t="s">
        <v>13</v>
      </c>
      <c r="C348" t="s">
        <v>829</v>
      </c>
      <c r="D348" t="s">
        <v>830</v>
      </c>
      <c r="E348" t="s">
        <v>381</v>
      </c>
      <c r="F348" s="1" t="s">
        <v>357</v>
      </c>
      <c r="G348" s="9" t="s">
        <v>26</v>
      </c>
    </row>
    <row r="349" spans="1:7">
      <c r="A349" t="s">
        <v>14</v>
      </c>
      <c r="B349" t="s">
        <v>2</v>
      </c>
      <c r="C349" t="s">
        <v>831</v>
      </c>
      <c r="D349" t="s">
        <v>832</v>
      </c>
      <c r="E349" t="s">
        <v>815</v>
      </c>
      <c r="F349" s="1" t="s">
        <v>357</v>
      </c>
      <c r="G349" s="9" t="s">
        <v>14</v>
      </c>
    </row>
    <row r="350" spans="1:7">
      <c r="A350" t="s">
        <v>14</v>
      </c>
      <c r="B350" t="s">
        <v>2</v>
      </c>
      <c r="C350" t="s">
        <v>833</v>
      </c>
      <c r="D350" t="s">
        <v>834</v>
      </c>
      <c r="E350" t="s">
        <v>789</v>
      </c>
      <c r="F350" s="1" t="s">
        <v>357</v>
      </c>
      <c r="G350" s="9" t="s">
        <v>14</v>
      </c>
    </row>
    <row r="351" spans="1:7">
      <c r="A351" t="s">
        <v>14</v>
      </c>
      <c r="B351" t="s">
        <v>13</v>
      </c>
      <c r="C351" t="s">
        <v>835</v>
      </c>
      <c r="D351" t="s">
        <v>836</v>
      </c>
      <c r="E351" t="s">
        <v>837</v>
      </c>
      <c r="F351" s="1" t="s">
        <v>357</v>
      </c>
      <c r="G351" s="9" t="s">
        <v>14</v>
      </c>
    </row>
    <row r="352" spans="1:7">
      <c r="A352" t="s">
        <v>14</v>
      </c>
      <c r="B352" t="s">
        <v>2</v>
      </c>
      <c r="C352" t="s">
        <v>838</v>
      </c>
      <c r="D352" t="s">
        <v>839</v>
      </c>
      <c r="E352" t="s">
        <v>394</v>
      </c>
      <c r="F352" s="1" t="s">
        <v>357</v>
      </c>
      <c r="G352" s="9" t="s">
        <v>14</v>
      </c>
    </row>
    <row r="353" spans="1:7">
      <c r="A353" t="s">
        <v>14</v>
      </c>
      <c r="B353" t="s">
        <v>15</v>
      </c>
      <c r="C353" t="s">
        <v>840</v>
      </c>
      <c r="D353" t="s">
        <v>841</v>
      </c>
      <c r="E353" t="s">
        <v>381</v>
      </c>
      <c r="F353" s="1" t="s">
        <v>357</v>
      </c>
      <c r="G353" s="9" t="s">
        <v>14</v>
      </c>
    </row>
    <row r="354" spans="1:7">
      <c r="A354" t="s">
        <v>14</v>
      </c>
      <c r="B354" t="s">
        <v>2</v>
      </c>
      <c r="C354" t="s">
        <v>842</v>
      </c>
      <c r="D354" t="s">
        <v>843</v>
      </c>
      <c r="E354" t="s">
        <v>394</v>
      </c>
      <c r="F354" s="1" t="s">
        <v>357</v>
      </c>
      <c r="G354" s="9" t="s">
        <v>14</v>
      </c>
    </row>
    <row r="355" spans="1:7">
      <c r="A355" t="s">
        <v>14</v>
      </c>
      <c r="B355" t="s">
        <v>2</v>
      </c>
      <c r="C355" t="s">
        <v>844</v>
      </c>
      <c r="D355" t="s">
        <v>845</v>
      </c>
      <c r="E355" t="s">
        <v>356</v>
      </c>
      <c r="F355" s="1" t="s">
        <v>357</v>
      </c>
      <c r="G355" s="9" t="s">
        <v>14</v>
      </c>
    </row>
    <row r="356" spans="1:7">
      <c r="A356" t="s">
        <v>14</v>
      </c>
      <c r="B356" t="s">
        <v>2</v>
      </c>
      <c r="C356" t="s">
        <v>846</v>
      </c>
      <c r="D356" t="s">
        <v>847</v>
      </c>
      <c r="E356" t="s">
        <v>796</v>
      </c>
      <c r="F356" s="1" t="s">
        <v>357</v>
      </c>
      <c r="G356" s="9" t="s">
        <v>14</v>
      </c>
    </row>
    <row r="357" spans="1:7">
      <c r="A357" t="s">
        <v>14</v>
      </c>
      <c r="B357" t="s">
        <v>2</v>
      </c>
      <c r="C357" t="s">
        <v>848</v>
      </c>
      <c r="D357" t="s">
        <v>849</v>
      </c>
      <c r="E357" t="s">
        <v>437</v>
      </c>
      <c r="F357" s="1" t="s">
        <v>357</v>
      </c>
      <c r="G357" s="9" t="s">
        <v>14</v>
      </c>
    </row>
    <row r="358" spans="1:7">
      <c r="A358" t="s">
        <v>14</v>
      </c>
      <c r="B358" t="s">
        <v>21</v>
      </c>
      <c r="C358" t="s">
        <v>850</v>
      </c>
      <c r="D358" t="s">
        <v>851</v>
      </c>
      <c r="E358" t="s">
        <v>815</v>
      </c>
      <c r="F358" s="1" t="s">
        <v>357</v>
      </c>
      <c r="G358" s="9" t="s">
        <v>14</v>
      </c>
    </row>
    <row r="359" spans="1:7">
      <c r="A359" t="s">
        <v>14</v>
      </c>
      <c r="B359" t="s">
        <v>2</v>
      </c>
      <c r="C359" t="s">
        <v>852</v>
      </c>
      <c r="D359" t="s">
        <v>853</v>
      </c>
      <c r="E359" t="s">
        <v>437</v>
      </c>
      <c r="F359" s="1" t="s">
        <v>357</v>
      </c>
      <c r="G359" s="9" t="s">
        <v>14</v>
      </c>
    </row>
    <row r="360" spans="1:7">
      <c r="A360" t="s">
        <v>14</v>
      </c>
      <c r="B360" t="s">
        <v>15</v>
      </c>
      <c r="C360" t="s">
        <v>854</v>
      </c>
      <c r="D360" t="s">
        <v>855</v>
      </c>
      <c r="E360" t="s">
        <v>356</v>
      </c>
      <c r="F360" s="1" t="s">
        <v>357</v>
      </c>
      <c r="G360" s="9" t="s">
        <v>14</v>
      </c>
    </row>
    <row r="361" spans="1:7">
      <c r="A361" t="s">
        <v>14</v>
      </c>
      <c r="B361" t="s">
        <v>2</v>
      </c>
      <c r="C361" t="s">
        <v>856</v>
      </c>
      <c r="D361" t="s">
        <v>857</v>
      </c>
      <c r="E361" t="s">
        <v>823</v>
      </c>
      <c r="F361" s="1" t="s">
        <v>357</v>
      </c>
      <c r="G361" s="9" t="s">
        <v>14</v>
      </c>
    </row>
    <row r="362" spans="1:7">
      <c r="A362" t="s">
        <v>14</v>
      </c>
      <c r="B362" t="s">
        <v>2</v>
      </c>
      <c r="C362" t="s">
        <v>858</v>
      </c>
      <c r="D362" t="s">
        <v>859</v>
      </c>
      <c r="E362" t="s">
        <v>789</v>
      </c>
      <c r="F362" s="1" t="s">
        <v>357</v>
      </c>
      <c r="G362" s="9" t="s">
        <v>14</v>
      </c>
    </row>
    <row r="363" spans="1:7">
      <c r="A363" t="s">
        <v>14</v>
      </c>
      <c r="B363" t="s">
        <v>2</v>
      </c>
      <c r="C363" t="s">
        <v>860</v>
      </c>
      <c r="D363" t="s">
        <v>861</v>
      </c>
      <c r="E363" t="s">
        <v>394</v>
      </c>
      <c r="F363" s="1" t="s">
        <v>357</v>
      </c>
      <c r="G363" s="9" t="s">
        <v>14</v>
      </c>
    </row>
    <row r="364" spans="1:7">
      <c r="A364" t="s">
        <v>14</v>
      </c>
      <c r="B364" t="s">
        <v>2</v>
      </c>
      <c r="C364" t="s">
        <v>862</v>
      </c>
      <c r="D364" t="s">
        <v>863</v>
      </c>
      <c r="E364" t="s">
        <v>815</v>
      </c>
      <c r="F364" s="1" t="s">
        <v>357</v>
      </c>
      <c r="G364" s="9" t="s">
        <v>14</v>
      </c>
    </row>
    <row r="365" spans="1:7">
      <c r="A365" t="s">
        <v>14</v>
      </c>
      <c r="B365" t="s">
        <v>2</v>
      </c>
      <c r="C365" t="s">
        <v>864</v>
      </c>
      <c r="D365" t="s">
        <v>865</v>
      </c>
      <c r="E365" t="s">
        <v>394</v>
      </c>
      <c r="F365" s="1" t="s">
        <v>357</v>
      </c>
      <c r="G365" s="9" t="s">
        <v>14</v>
      </c>
    </row>
    <row r="366" spans="1:7">
      <c r="A366" t="s">
        <v>14</v>
      </c>
      <c r="B366" t="s">
        <v>2</v>
      </c>
      <c r="C366" t="s">
        <v>866</v>
      </c>
      <c r="D366" t="s">
        <v>867</v>
      </c>
      <c r="E366" t="s">
        <v>394</v>
      </c>
      <c r="F366" s="1" t="s">
        <v>357</v>
      </c>
      <c r="G366" s="9" t="s">
        <v>14</v>
      </c>
    </row>
    <row r="367" spans="1:7">
      <c r="A367" t="s">
        <v>14</v>
      </c>
      <c r="B367" t="s">
        <v>2</v>
      </c>
      <c r="C367" t="s">
        <v>868</v>
      </c>
      <c r="D367" t="s">
        <v>869</v>
      </c>
      <c r="E367" t="s">
        <v>870</v>
      </c>
      <c r="F367" s="1" t="s">
        <v>357</v>
      </c>
      <c r="G367" s="9" t="s">
        <v>14</v>
      </c>
    </row>
    <row r="368" spans="1:7">
      <c r="A368" t="s">
        <v>14</v>
      </c>
      <c r="B368" t="s">
        <v>2</v>
      </c>
      <c r="C368" t="s">
        <v>871</v>
      </c>
      <c r="D368" t="s">
        <v>872</v>
      </c>
      <c r="E368" t="s">
        <v>356</v>
      </c>
      <c r="F368" s="1" t="s">
        <v>357</v>
      </c>
      <c r="G368" s="9" t="s">
        <v>14</v>
      </c>
    </row>
    <row r="369" spans="1:7">
      <c r="A369" t="s">
        <v>14</v>
      </c>
      <c r="B369" t="s">
        <v>2</v>
      </c>
      <c r="C369" t="s">
        <v>873</v>
      </c>
      <c r="D369" t="s">
        <v>874</v>
      </c>
      <c r="E369" t="s">
        <v>446</v>
      </c>
      <c r="F369" s="1" t="s">
        <v>357</v>
      </c>
      <c r="G369" s="9" t="s">
        <v>14</v>
      </c>
    </row>
    <row r="370" spans="1:7">
      <c r="A370" t="s">
        <v>14</v>
      </c>
      <c r="B370" t="s">
        <v>2</v>
      </c>
      <c r="C370" t="s">
        <v>875</v>
      </c>
      <c r="D370" t="s">
        <v>876</v>
      </c>
      <c r="E370" t="s">
        <v>381</v>
      </c>
      <c r="F370" s="1" t="s">
        <v>357</v>
      </c>
      <c r="G370" s="9" t="s">
        <v>26</v>
      </c>
    </row>
    <row r="371" spans="1:7">
      <c r="A371" t="s">
        <v>14</v>
      </c>
      <c r="B371" t="s">
        <v>48</v>
      </c>
      <c r="C371" t="s">
        <v>877</v>
      </c>
      <c r="D371" t="s">
        <v>878</v>
      </c>
      <c r="E371" t="s">
        <v>837</v>
      </c>
      <c r="F371" s="1" t="s">
        <v>357</v>
      </c>
      <c r="G371" s="9" t="s">
        <v>14</v>
      </c>
    </row>
    <row r="372" spans="1:7">
      <c r="A372" t="s">
        <v>14</v>
      </c>
      <c r="B372" t="s">
        <v>3</v>
      </c>
      <c r="C372" t="s">
        <v>879</v>
      </c>
      <c r="D372" t="s">
        <v>880</v>
      </c>
      <c r="E372" t="s">
        <v>789</v>
      </c>
      <c r="F372" s="1" t="s">
        <v>357</v>
      </c>
      <c r="G372" s="9" t="s">
        <v>14</v>
      </c>
    </row>
    <row r="373" spans="1:7">
      <c r="A373" t="s">
        <v>14</v>
      </c>
      <c r="B373" t="s">
        <v>3</v>
      </c>
      <c r="C373" t="s">
        <v>881</v>
      </c>
      <c r="D373" t="s">
        <v>882</v>
      </c>
      <c r="E373" t="s">
        <v>446</v>
      </c>
      <c r="F373" s="1" t="s">
        <v>357</v>
      </c>
      <c r="G373" s="9" t="s">
        <v>14</v>
      </c>
    </row>
    <row r="374" spans="1:7">
      <c r="A374" t="s">
        <v>14</v>
      </c>
      <c r="B374" t="s">
        <v>2</v>
      </c>
      <c r="C374" t="s">
        <v>883</v>
      </c>
      <c r="D374" t="s">
        <v>884</v>
      </c>
      <c r="E374" t="s">
        <v>796</v>
      </c>
      <c r="F374" s="1" t="s">
        <v>357</v>
      </c>
      <c r="G374" s="9" t="s">
        <v>14</v>
      </c>
    </row>
    <row r="375" spans="1:7">
      <c r="A375" t="s">
        <v>14</v>
      </c>
      <c r="B375" t="s">
        <v>2</v>
      </c>
      <c r="C375" t="s">
        <v>885</v>
      </c>
      <c r="D375" t="s">
        <v>886</v>
      </c>
      <c r="E375" t="s">
        <v>823</v>
      </c>
      <c r="F375" s="1" t="s">
        <v>357</v>
      </c>
      <c r="G375" s="9" t="s">
        <v>14</v>
      </c>
    </row>
    <row r="376" spans="1:7">
      <c r="A376" t="s">
        <v>14</v>
      </c>
      <c r="B376" t="s">
        <v>3</v>
      </c>
      <c r="C376" t="s">
        <v>887</v>
      </c>
      <c r="D376" t="s">
        <v>888</v>
      </c>
      <c r="E376" t="s">
        <v>786</v>
      </c>
      <c r="F376" s="1" t="s">
        <v>357</v>
      </c>
      <c r="G376" s="9" t="s">
        <v>14</v>
      </c>
    </row>
    <row r="377" spans="1:7">
      <c r="A377" t="s">
        <v>14</v>
      </c>
      <c r="B377" t="s">
        <v>2</v>
      </c>
      <c r="C377" t="s">
        <v>889</v>
      </c>
      <c r="D377" t="s">
        <v>890</v>
      </c>
      <c r="E377" t="s">
        <v>475</v>
      </c>
      <c r="F377" s="1" t="s">
        <v>357</v>
      </c>
      <c r="G377" s="9" t="s">
        <v>14</v>
      </c>
    </row>
    <row r="378" spans="1:7">
      <c r="A378" t="s">
        <v>14</v>
      </c>
      <c r="B378" t="s">
        <v>15</v>
      </c>
      <c r="C378" t="s">
        <v>891</v>
      </c>
      <c r="D378" t="s">
        <v>892</v>
      </c>
      <c r="E378" t="s">
        <v>381</v>
      </c>
      <c r="F378" s="1" t="s">
        <v>357</v>
      </c>
      <c r="G378" s="9" t="s">
        <v>14</v>
      </c>
    </row>
    <row r="379" spans="1:7">
      <c r="A379" t="s">
        <v>14</v>
      </c>
      <c r="B379" t="s">
        <v>2</v>
      </c>
      <c r="C379" t="s">
        <v>893</v>
      </c>
      <c r="D379" t="s">
        <v>894</v>
      </c>
      <c r="E379" t="s">
        <v>895</v>
      </c>
      <c r="F379" s="1" t="s">
        <v>357</v>
      </c>
      <c r="G379" s="9" t="s">
        <v>14</v>
      </c>
    </row>
    <row r="380" spans="1:7">
      <c r="A380" t="s">
        <v>14</v>
      </c>
      <c r="B380" t="s">
        <v>2</v>
      </c>
      <c r="C380" t="s">
        <v>896</v>
      </c>
      <c r="D380" t="s">
        <v>897</v>
      </c>
      <c r="E380" t="s">
        <v>823</v>
      </c>
      <c r="F380" s="1" t="s">
        <v>357</v>
      </c>
      <c r="G380" s="9" t="s">
        <v>14</v>
      </c>
    </row>
    <row r="381" spans="1:7">
      <c r="A381" t="s">
        <v>14</v>
      </c>
      <c r="B381" t="s">
        <v>2</v>
      </c>
      <c r="C381" t="s">
        <v>898</v>
      </c>
      <c r="D381" t="s">
        <v>899</v>
      </c>
      <c r="E381" t="s">
        <v>806</v>
      </c>
      <c r="F381" s="1" t="s">
        <v>357</v>
      </c>
      <c r="G381" s="9" t="s">
        <v>14</v>
      </c>
    </row>
    <row r="382" spans="1:7">
      <c r="A382" t="s">
        <v>14</v>
      </c>
      <c r="B382" t="s">
        <v>3</v>
      </c>
      <c r="C382" t="s">
        <v>900</v>
      </c>
      <c r="D382" t="s">
        <v>901</v>
      </c>
      <c r="E382" t="s">
        <v>394</v>
      </c>
      <c r="F382" s="1" t="s">
        <v>357</v>
      </c>
      <c r="G382" s="9" t="s">
        <v>23</v>
      </c>
    </row>
    <row r="383" spans="1:7">
      <c r="A383" t="s">
        <v>14</v>
      </c>
      <c r="B383" t="s">
        <v>2</v>
      </c>
      <c r="C383" t="s">
        <v>902</v>
      </c>
      <c r="D383" t="s">
        <v>903</v>
      </c>
      <c r="E383" t="s">
        <v>394</v>
      </c>
      <c r="F383" s="1" t="s">
        <v>357</v>
      </c>
      <c r="G383" s="9" t="s">
        <v>14</v>
      </c>
    </row>
    <row r="384" spans="1:7">
      <c r="A384" t="s">
        <v>14</v>
      </c>
      <c r="B384" t="s">
        <v>2</v>
      </c>
      <c r="C384" t="s">
        <v>904</v>
      </c>
      <c r="D384" t="s">
        <v>905</v>
      </c>
      <c r="E384" t="s">
        <v>796</v>
      </c>
      <c r="F384" s="1" t="s">
        <v>357</v>
      </c>
      <c r="G384" s="9" t="s">
        <v>14</v>
      </c>
    </row>
    <row r="385" spans="1:7">
      <c r="A385" t="s">
        <v>14</v>
      </c>
      <c r="B385" t="s">
        <v>3</v>
      </c>
      <c r="C385" t="s">
        <v>906</v>
      </c>
      <c r="D385" t="s">
        <v>907</v>
      </c>
      <c r="E385" t="s">
        <v>789</v>
      </c>
      <c r="F385" s="1" t="s">
        <v>357</v>
      </c>
      <c r="G385" s="9" t="s">
        <v>14</v>
      </c>
    </row>
    <row r="386" spans="1:7">
      <c r="A386" t="s">
        <v>14</v>
      </c>
      <c r="B386" t="s">
        <v>15</v>
      </c>
      <c r="C386" t="s">
        <v>908</v>
      </c>
      <c r="D386" t="s">
        <v>909</v>
      </c>
      <c r="E386" t="s">
        <v>806</v>
      </c>
      <c r="F386" s="1" t="s">
        <v>357</v>
      </c>
      <c r="G386" s="9" t="s">
        <v>14</v>
      </c>
    </row>
    <row r="387" spans="1:7">
      <c r="A387" t="s">
        <v>14</v>
      </c>
      <c r="B387" t="s">
        <v>2</v>
      </c>
      <c r="C387" t="s">
        <v>910</v>
      </c>
      <c r="D387" t="s">
        <v>911</v>
      </c>
      <c r="E387" t="s">
        <v>475</v>
      </c>
      <c r="F387" s="1" t="s">
        <v>357</v>
      </c>
      <c r="G387" s="9" t="s">
        <v>14</v>
      </c>
    </row>
    <row r="388" spans="1:7">
      <c r="A388" t="s">
        <v>14</v>
      </c>
      <c r="B388" t="s">
        <v>13</v>
      </c>
      <c r="C388" t="s">
        <v>912</v>
      </c>
      <c r="D388" t="s">
        <v>913</v>
      </c>
      <c r="E388" t="s">
        <v>475</v>
      </c>
      <c r="F388" s="1" t="s">
        <v>357</v>
      </c>
      <c r="G388" s="9" t="s">
        <v>14</v>
      </c>
    </row>
    <row r="389" spans="1:7">
      <c r="A389" t="s">
        <v>14</v>
      </c>
      <c r="B389" t="s">
        <v>15</v>
      </c>
      <c r="C389" t="s">
        <v>914</v>
      </c>
      <c r="D389" t="s">
        <v>915</v>
      </c>
      <c r="E389" t="s">
        <v>437</v>
      </c>
      <c r="F389" s="1" t="s">
        <v>357</v>
      </c>
      <c r="G389" s="9" t="s">
        <v>14</v>
      </c>
    </row>
    <row r="390" spans="1:7">
      <c r="A390" t="s">
        <v>14</v>
      </c>
      <c r="B390" t="s">
        <v>2</v>
      </c>
      <c r="C390" t="s">
        <v>916</v>
      </c>
      <c r="D390" t="s">
        <v>917</v>
      </c>
      <c r="E390" t="s">
        <v>806</v>
      </c>
      <c r="F390" s="1" t="s">
        <v>357</v>
      </c>
      <c r="G390" s="9" t="s">
        <v>14</v>
      </c>
    </row>
    <row r="391" spans="1:7">
      <c r="A391" t="s">
        <v>14</v>
      </c>
      <c r="B391" t="s">
        <v>3</v>
      </c>
      <c r="C391" t="s">
        <v>918</v>
      </c>
      <c r="D391" t="s">
        <v>919</v>
      </c>
      <c r="E391" t="s">
        <v>920</v>
      </c>
      <c r="F391" s="1" t="s">
        <v>357</v>
      </c>
      <c r="G391" s="9" t="s">
        <v>26</v>
      </c>
    </row>
    <row r="392" spans="1:7">
      <c r="A392" t="s">
        <v>14</v>
      </c>
      <c r="B392" t="s">
        <v>2</v>
      </c>
      <c r="C392" t="s">
        <v>921</v>
      </c>
      <c r="D392" t="s">
        <v>922</v>
      </c>
      <c r="E392" t="s">
        <v>920</v>
      </c>
      <c r="F392" s="1" t="s">
        <v>357</v>
      </c>
      <c r="G392" s="9" t="s">
        <v>14</v>
      </c>
    </row>
    <row r="393" spans="1:7">
      <c r="A393" t="s">
        <v>14</v>
      </c>
      <c r="B393" t="s">
        <v>13</v>
      </c>
      <c r="C393" t="s">
        <v>923</v>
      </c>
      <c r="D393" t="s">
        <v>924</v>
      </c>
      <c r="E393" t="s">
        <v>837</v>
      </c>
      <c r="F393" s="1" t="s">
        <v>357</v>
      </c>
      <c r="G393" s="9" t="s">
        <v>14</v>
      </c>
    </row>
    <row r="394" spans="1:7">
      <c r="A394" t="s">
        <v>14</v>
      </c>
      <c r="B394" t="s">
        <v>3</v>
      </c>
      <c r="C394" t="s">
        <v>925</v>
      </c>
      <c r="D394" t="s">
        <v>926</v>
      </c>
      <c r="E394" t="s">
        <v>796</v>
      </c>
      <c r="F394" s="1" t="s">
        <v>357</v>
      </c>
      <c r="G394" s="9" t="s">
        <v>26</v>
      </c>
    </row>
    <row r="395" spans="1:7">
      <c r="A395" t="s">
        <v>14</v>
      </c>
      <c r="B395" t="s">
        <v>2</v>
      </c>
      <c r="C395" t="s">
        <v>927</v>
      </c>
      <c r="D395" t="s">
        <v>928</v>
      </c>
      <c r="E395" t="s">
        <v>437</v>
      </c>
      <c r="F395" s="1" t="s">
        <v>357</v>
      </c>
      <c r="G395" s="9" t="s">
        <v>14</v>
      </c>
    </row>
    <row r="396" spans="1:7">
      <c r="A396" t="s">
        <v>14</v>
      </c>
      <c r="B396" t="s">
        <v>2</v>
      </c>
      <c r="C396" t="s">
        <v>929</v>
      </c>
      <c r="D396" t="s">
        <v>930</v>
      </c>
      <c r="E396" t="s">
        <v>823</v>
      </c>
      <c r="F396" s="1" t="s">
        <v>357</v>
      </c>
      <c r="G396" s="9" t="s">
        <v>14</v>
      </c>
    </row>
    <row r="397" spans="1:7">
      <c r="A397" t="s">
        <v>14</v>
      </c>
      <c r="B397" t="s">
        <v>3</v>
      </c>
      <c r="C397" t="s">
        <v>931</v>
      </c>
      <c r="D397" t="s">
        <v>932</v>
      </c>
      <c r="E397" t="s">
        <v>823</v>
      </c>
      <c r="F397" s="1" t="s">
        <v>357</v>
      </c>
      <c r="G397" s="9" t="s">
        <v>14</v>
      </c>
    </row>
    <row r="398" spans="1:7">
      <c r="A398" t="s">
        <v>14</v>
      </c>
      <c r="B398" t="s">
        <v>15</v>
      </c>
      <c r="C398" t="s">
        <v>933</v>
      </c>
      <c r="D398" t="s">
        <v>934</v>
      </c>
      <c r="E398" t="s">
        <v>823</v>
      </c>
      <c r="F398" s="1" t="s">
        <v>357</v>
      </c>
      <c r="G398" s="9" t="s">
        <v>14</v>
      </c>
    </row>
    <row r="399" spans="1:7">
      <c r="A399" t="s">
        <v>14</v>
      </c>
      <c r="B399" t="s">
        <v>2</v>
      </c>
      <c r="C399" t="s">
        <v>935</v>
      </c>
      <c r="D399" t="s">
        <v>936</v>
      </c>
      <c r="E399" t="s">
        <v>446</v>
      </c>
      <c r="F399" s="1" t="s">
        <v>357</v>
      </c>
      <c r="G399" s="9" t="s">
        <v>14</v>
      </c>
    </row>
    <row r="400" spans="1:7">
      <c r="A400" t="s">
        <v>14</v>
      </c>
      <c r="B400" t="s">
        <v>2</v>
      </c>
      <c r="C400" t="s">
        <v>937</v>
      </c>
      <c r="D400" t="s">
        <v>938</v>
      </c>
      <c r="E400" t="s">
        <v>381</v>
      </c>
      <c r="F400" s="1" t="s">
        <v>357</v>
      </c>
      <c r="G400" s="9" t="s">
        <v>26</v>
      </c>
    </row>
    <row r="401" spans="1:7">
      <c r="A401" t="s">
        <v>14</v>
      </c>
      <c r="B401" t="s">
        <v>2</v>
      </c>
      <c r="C401" t="s">
        <v>939</v>
      </c>
      <c r="D401" t="s">
        <v>940</v>
      </c>
      <c r="E401" t="s">
        <v>789</v>
      </c>
      <c r="F401" s="1" t="s">
        <v>357</v>
      </c>
      <c r="G401" s="9" t="s">
        <v>14</v>
      </c>
    </row>
    <row r="402" spans="1:7">
      <c r="A402" t="s">
        <v>14</v>
      </c>
      <c r="B402" t="s">
        <v>13</v>
      </c>
      <c r="C402" t="s">
        <v>941</v>
      </c>
      <c r="D402" t="s">
        <v>942</v>
      </c>
      <c r="E402" t="s">
        <v>943</v>
      </c>
      <c r="F402" s="1" t="s">
        <v>357</v>
      </c>
      <c r="G402" s="9" t="s">
        <v>14</v>
      </c>
    </row>
    <row r="403" spans="1:7">
      <c r="A403" t="s">
        <v>14</v>
      </c>
      <c r="B403" t="s">
        <v>2</v>
      </c>
      <c r="C403" t="s">
        <v>944</v>
      </c>
      <c r="D403" t="s">
        <v>945</v>
      </c>
      <c r="E403" t="s">
        <v>437</v>
      </c>
      <c r="F403" s="1" t="s">
        <v>357</v>
      </c>
      <c r="G403" s="9" t="s">
        <v>14</v>
      </c>
    </row>
    <row r="404" spans="1:7">
      <c r="A404" t="s">
        <v>14</v>
      </c>
      <c r="B404" t="s">
        <v>2</v>
      </c>
      <c r="C404" t="s">
        <v>946</v>
      </c>
      <c r="D404" t="s">
        <v>947</v>
      </c>
      <c r="E404" t="s">
        <v>446</v>
      </c>
      <c r="F404" s="1" t="s">
        <v>357</v>
      </c>
      <c r="G404" s="9" t="s">
        <v>14</v>
      </c>
    </row>
    <row r="405" spans="1:7">
      <c r="A405" t="s">
        <v>14</v>
      </c>
      <c r="B405" t="s">
        <v>25</v>
      </c>
      <c r="C405" t="s">
        <v>948</v>
      </c>
      <c r="D405" t="s">
        <v>949</v>
      </c>
      <c r="E405" t="s">
        <v>437</v>
      </c>
      <c r="F405" s="1" t="s">
        <v>357</v>
      </c>
      <c r="G405" s="9" t="s">
        <v>14</v>
      </c>
    </row>
    <row r="406" spans="1:7">
      <c r="A406" t="s">
        <v>14</v>
      </c>
      <c r="B406" t="s">
        <v>2</v>
      </c>
      <c r="C406" t="s">
        <v>950</v>
      </c>
      <c r="D406" t="s">
        <v>951</v>
      </c>
      <c r="E406" t="s">
        <v>786</v>
      </c>
      <c r="F406" s="1" t="s">
        <v>357</v>
      </c>
      <c r="G406" s="9" t="s">
        <v>14</v>
      </c>
    </row>
    <row r="407" spans="1:7">
      <c r="A407" t="s">
        <v>14</v>
      </c>
      <c r="B407" t="s">
        <v>15</v>
      </c>
      <c r="C407" t="s">
        <v>952</v>
      </c>
      <c r="D407" t="s">
        <v>953</v>
      </c>
      <c r="E407" t="s">
        <v>394</v>
      </c>
      <c r="F407" s="1" t="s">
        <v>357</v>
      </c>
      <c r="G407" s="9" t="s">
        <v>14</v>
      </c>
    </row>
    <row r="408" spans="1:7">
      <c r="A408" t="s">
        <v>14</v>
      </c>
      <c r="B408" t="s">
        <v>47</v>
      </c>
      <c r="C408" t="s">
        <v>954</v>
      </c>
      <c r="D408" t="s">
        <v>955</v>
      </c>
      <c r="E408" t="s">
        <v>394</v>
      </c>
      <c r="F408" s="1" t="s">
        <v>357</v>
      </c>
      <c r="G408" s="9" t="s">
        <v>17</v>
      </c>
    </row>
    <row r="409" spans="1:7">
      <c r="A409" t="s">
        <v>14</v>
      </c>
      <c r="B409" t="s">
        <v>2</v>
      </c>
      <c r="C409" t="s">
        <v>956</v>
      </c>
      <c r="D409" t="s">
        <v>957</v>
      </c>
      <c r="E409" t="s">
        <v>394</v>
      </c>
      <c r="F409" s="1" t="s">
        <v>357</v>
      </c>
      <c r="G409" s="9" t="s">
        <v>14</v>
      </c>
    </row>
    <row r="410" spans="1:7">
      <c r="A410" t="s">
        <v>14</v>
      </c>
      <c r="B410" t="s">
        <v>28</v>
      </c>
      <c r="C410" t="s">
        <v>958</v>
      </c>
      <c r="D410" t="s">
        <v>959</v>
      </c>
      <c r="E410" t="s">
        <v>394</v>
      </c>
      <c r="F410" s="1" t="s">
        <v>357</v>
      </c>
      <c r="G410" s="9" t="s">
        <v>14</v>
      </c>
    </row>
    <row r="411" spans="1:7">
      <c r="A411" t="s">
        <v>14</v>
      </c>
      <c r="B411" t="s">
        <v>2</v>
      </c>
      <c r="C411" t="s">
        <v>960</v>
      </c>
      <c r="D411" t="s">
        <v>961</v>
      </c>
      <c r="E411" t="s">
        <v>870</v>
      </c>
      <c r="F411" s="1" t="s">
        <v>357</v>
      </c>
      <c r="G411" s="9" t="s">
        <v>14</v>
      </c>
    </row>
    <row r="412" spans="1:7">
      <c r="A412" t="s">
        <v>14</v>
      </c>
      <c r="B412" t="s">
        <v>2</v>
      </c>
      <c r="C412" t="s">
        <v>962</v>
      </c>
      <c r="D412" t="s">
        <v>963</v>
      </c>
      <c r="E412" t="s">
        <v>789</v>
      </c>
      <c r="F412" s="1" t="s">
        <v>357</v>
      </c>
      <c r="G412" s="9" t="s">
        <v>14</v>
      </c>
    </row>
    <row r="413" spans="1:7">
      <c r="A413" t="s">
        <v>14</v>
      </c>
      <c r="B413" t="s">
        <v>21</v>
      </c>
      <c r="C413" t="s">
        <v>964</v>
      </c>
      <c r="D413" t="s">
        <v>965</v>
      </c>
      <c r="E413" t="s">
        <v>381</v>
      </c>
      <c r="F413" s="1" t="s">
        <v>357</v>
      </c>
      <c r="G413" s="9" t="s">
        <v>26</v>
      </c>
    </row>
    <row r="414" spans="1:7">
      <c r="A414" t="s">
        <v>14</v>
      </c>
      <c r="B414" t="s">
        <v>2</v>
      </c>
      <c r="C414" t="s">
        <v>966</v>
      </c>
      <c r="D414" t="s">
        <v>967</v>
      </c>
      <c r="E414" t="s">
        <v>381</v>
      </c>
      <c r="F414" s="1" t="s">
        <v>357</v>
      </c>
      <c r="G414" s="9" t="s">
        <v>26</v>
      </c>
    </row>
    <row r="415" spans="1:7">
      <c r="A415" t="s">
        <v>14</v>
      </c>
      <c r="B415" t="s">
        <v>2</v>
      </c>
      <c r="C415" t="s">
        <v>968</v>
      </c>
      <c r="D415" t="s">
        <v>969</v>
      </c>
      <c r="E415" t="s">
        <v>815</v>
      </c>
      <c r="F415" s="1" t="s">
        <v>357</v>
      </c>
      <c r="G415" s="9" t="s">
        <v>14</v>
      </c>
    </row>
    <row r="416" spans="1:7">
      <c r="A416" t="s">
        <v>14</v>
      </c>
      <c r="B416" t="s">
        <v>25</v>
      </c>
      <c r="C416" t="s">
        <v>970</v>
      </c>
      <c r="D416" t="s">
        <v>971</v>
      </c>
      <c r="E416" t="s">
        <v>437</v>
      </c>
      <c r="F416" s="1" t="s">
        <v>357</v>
      </c>
      <c r="G416" s="9" t="s">
        <v>14</v>
      </c>
    </row>
    <row r="417" spans="1:7">
      <c r="A417" t="s">
        <v>14</v>
      </c>
      <c r="B417" t="s">
        <v>2</v>
      </c>
      <c r="C417" t="s">
        <v>972</v>
      </c>
      <c r="D417" t="s">
        <v>973</v>
      </c>
      <c r="E417" t="s">
        <v>356</v>
      </c>
      <c r="F417" s="1" t="s">
        <v>357</v>
      </c>
      <c r="G417" s="9" t="s">
        <v>14</v>
      </c>
    </row>
    <row r="418" spans="1:7">
      <c r="A418" t="s">
        <v>14</v>
      </c>
      <c r="B418" t="s">
        <v>3</v>
      </c>
      <c r="C418" t="s">
        <v>974</v>
      </c>
      <c r="D418" t="s">
        <v>975</v>
      </c>
      <c r="E418" t="s">
        <v>870</v>
      </c>
      <c r="F418" s="1" t="s">
        <v>357</v>
      </c>
      <c r="G418" s="9" t="s">
        <v>14</v>
      </c>
    </row>
    <row r="419" spans="1:7">
      <c r="A419" t="s">
        <v>14</v>
      </c>
      <c r="B419" t="s">
        <v>15</v>
      </c>
      <c r="C419" t="s">
        <v>976</v>
      </c>
      <c r="D419" t="s">
        <v>977</v>
      </c>
      <c r="E419" t="s">
        <v>870</v>
      </c>
      <c r="F419" s="1" t="s">
        <v>357</v>
      </c>
      <c r="G419" s="9" t="s">
        <v>14</v>
      </c>
    </row>
    <row r="420" spans="1:7">
      <c r="A420" t="s">
        <v>14</v>
      </c>
      <c r="B420" t="s">
        <v>2</v>
      </c>
      <c r="C420" t="s">
        <v>978</v>
      </c>
      <c r="D420" t="s">
        <v>979</v>
      </c>
      <c r="E420" t="s">
        <v>789</v>
      </c>
      <c r="F420" s="1" t="s">
        <v>357</v>
      </c>
      <c r="G420" s="9" t="s">
        <v>14</v>
      </c>
    </row>
    <row r="421" spans="1:7">
      <c r="A421" t="s">
        <v>14</v>
      </c>
      <c r="B421" t="s">
        <v>15</v>
      </c>
      <c r="C421" t="s">
        <v>980</v>
      </c>
      <c r="D421" t="s">
        <v>981</v>
      </c>
      <c r="E421" t="s">
        <v>475</v>
      </c>
      <c r="F421" s="1" t="s">
        <v>357</v>
      </c>
      <c r="G421" s="9" t="s">
        <v>14</v>
      </c>
    </row>
    <row r="422" spans="1:7">
      <c r="A422" t="s">
        <v>14</v>
      </c>
      <c r="B422" t="s">
        <v>2</v>
      </c>
      <c r="C422" t="s">
        <v>982</v>
      </c>
      <c r="D422" t="s">
        <v>983</v>
      </c>
      <c r="E422" t="s">
        <v>796</v>
      </c>
      <c r="F422" s="1" t="s">
        <v>357</v>
      </c>
      <c r="G422" s="9" t="s">
        <v>14</v>
      </c>
    </row>
    <row r="423" spans="1:7">
      <c r="A423" t="s">
        <v>14</v>
      </c>
      <c r="B423" t="s">
        <v>28</v>
      </c>
      <c r="C423" t="s">
        <v>984</v>
      </c>
      <c r="D423" t="s">
        <v>985</v>
      </c>
      <c r="E423" t="s">
        <v>437</v>
      </c>
      <c r="F423" s="1" t="s">
        <v>357</v>
      </c>
      <c r="G423" s="9" t="s">
        <v>14</v>
      </c>
    </row>
    <row r="424" spans="1:7">
      <c r="A424" t="s">
        <v>14</v>
      </c>
      <c r="B424" t="s">
        <v>2</v>
      </c>
      <c r="C424" t="s">
        <v>986</v>
      </c>
      <c r="D424" t="s">
        <v>987</v>
      </c>
      <c r="E424" t="s">
        <v>823</v>
      </c>
      <c r="F424" s="1" t="s">
        <v>357</v>
      </c>
      <c r="G424" s="9" t="s">
        <v>14</v>
      </c>
    </row>
    <row r="425" spans="1:7">
      <c r="A425" t="s">
        <v>14</v>
      </c>
      <c r="B425" t="s">
        <v>3</v>
      </c>
      <c r="C425" t="s">
        <v>988</v>
      </c>
      <c r="D425" t="s">
        <v>989</v>
      </c>
      <c r="E425" t="s">
        <v>806</v>
      </c>
      <c r="F425" s="1" t="s">
        <v>357</v>
      </c>
      <c r="G425" s="9" t="s">
        <v>14</v>
      </c>
    </row>
    <row r="426" spans="1:7">
      <c r="A426" t="s">
        <v>17</v>
      </c>
      <c r="B426" t="s">
        <v>2</v>
      </c>
      <c r="C426" t="s">
        <v>990</v>
      </c>
      <c r="D426" t="s">
        <v>991</v>
      </c>
      <c r="E426" t="s">
        <v>992</v>
      </c>
      <c r="F426" s="1" t="s">
        <v>303</v>
      </c>
      <c r="G426" s="9" t="s">
        <v>17</v>
      </c>
    </row>
    <row r="427" spans="1:7">
      <c r="A427" t="s">
        <v>17</v>
      </c>
      <c r="B427" t="s">
        <v>48</v>
      </c>
      <c r="C427" t="s">
        <v>993</v>
      </c>
      <c r="D427" t="s">
        <v>994</v>
      </c>
      <c r="E427" t="s">
        <v>995</v>
      </c>
      <c r="F427" s="1" t="s">
        <v>303</v>
      </c>
      <c r="G427" s="9" t="s">
        <v>17</v>
      </c>
    </row>
    <row r="428" spans="1:7">
      <c r="A428" t="s">
        <v>17</v>
      </c>
      <c r="B428" t="s">
        <v>2</v>
      </c>
      <c r="C428" t="s">
        <v>996</v>
      </c>
      <c r="D428" t="s">
        <v>997</v>
      </c>
      <c r="E428" t="s">
        <v>806</v>
      </c>
      <c r="F428" s="1" t="s">
        <v>303</v>
      </c>
      <c r="G428" s="9" t="s">
        <v>14</v>
      </c>
    </row>
    <row r="429" spans="1:7">
      <c r="A429" t="s">
        <v>17</v>
      </c>
      <c r="B429" t="s">
        <v>2</v>
      </c>
      <c r="C429" t="s">
        <v>998</v>
      </c>
      <c r="D429" t="s">
        <v>999</v>
      </c>
      <c r="E429" t="s">
        <v>421</v>
      </c>
      <c r="F429" s="1" t="s">
        <v>303</v>
      </c>
      <c r="G429" s="9" t="s">
        <v>17</v>
      </c>
    </row>
    <row r="430" spans="1:7">
      <c r="A430" t="s">
        <v>17</v>
      </c>
      <c r="B430" t="s">
        <v>2</v>
      </c>
      <c r="C430" t="s">
        <v>1000</v>
      </c>
      <c r="D430" t="s">
        <v>1001</v>
      </c>
      <c r="E430" t="s">
        <v>1002</v>
      </c>
      <c r="F430" s="1" t="s">
        <v>303</v>
      </c>
      <c r="G430" s="9" t="s">
        <v>17</v>
      </c>
    </row>
    <row r="431" spans="1:7">
      <c r="A431" t="s">
        <v>17</v>
      </c>
      <c r="B431" t="s">
        <v>2</v>
      </c>
      <c r="C431" t="s">
        <v>1003</v>
      </c>
      <c r="D431" t="s">
        <v>1004</v>
      </c>
      <c r="E431" t="s">
        <v>1002</v>
      </c>
      <c r="F431" s="1" t="s">
        <v>303</v>
      </c>
      <c r="G431" s="9" t="s">
        <v>17</v>
      </c>
    </row>
    <row r="432" spans="1:7">
      <c r="A432" t="s">
        <v>17</v>
      </c>
      <c r="B432" t="s">
        <v>2</v>
      </c>
      <c r="C432" t="s">
        <v>1005</v>
      </c>
      <c r="D432" t="s">
        <v>1006</v>
      </c>
      <c r="E432" t="s">
        <v>421</v>
      </c>
      <c r="F432" s="1" t="s">
        <v>303</v>
      </c>
      <c r="G432" s="9" t="s">
        <v>17</v>
      </c>
    </row>
    <row r="433" spans="1:7">
      <c r="A433" t="s">
        <v>17</v>
      </c>
      <c r="B433" t="s">
        <v>13</v>
      </c>
      <c r="C433" t="s">
        <v>1007</v>
      </c>
      <c r="D433" t="s">
        <v>1008</v>
      </c>
      <c r="E433" t="s">
        <v>1009</v>
      </c>
      <c r="F433" s="1" t="s">
        <v>303</v>
      </c>
      <c r="G433" s="9" t="s">
        <v>17</v>
      </c>
    </row>
    <row r="434" spans="1:7">
      <c r="A434" t="s">
        <v>17</v>
      </c>
      <c r="B434" t="s">
        <v>2</v>
      </c>
      <c r="C434" t="s">
        <v>1010</v>
      </c>
      <c r="D434" t="s">
        <v>1011</v>
      </c>
      <c r="E434" t="s">
        <v>434</v>
      </c>
      <c r="F434" s="1" t="s">
        <v>303</v>
      </c>
      <c r="G434" s="9" t="s">
        <v>17</v>
      </c>
    </row>
    <row r="435" spans="1:7">
      <c r="A435" t="s">
        <v>17</v>
      </c>
      <c r="B435" t="s">
        <v>2</v>
      </c>
      <c r="C435" t="s">
        <v>1012</v>
      </c>
      <c r="D435" t="s">
        <v>1013</v>
      </c>
      <c r="E435" t="s">
        <v>434</v>
      </c>
      <c r="F435" s="1" t="s">
        <v>303</v>
      </c>
      <c r="G435" s="9" t="s">
        <v>17</v>
      </c>
    </row>
    <row r="436" spans="1:7">
      <c r="A436" t="s">
        <v>17</v>
      </c>
      <c r="B436" t="s">
        <v>13</v>
      </c>
      <c r="C436" t="s">
        <v>1014</v>
      </c>
      <c r="D436" t="s">
        <v>1015</v>
      </c>
      <c r="E436" t="s">
        <v>526</v>
      </c>
      <c r="F436" s="1" t="s">
        <v>303</v>
      </c>
      <c r="G436" s="9" t="s">
        <v>17</v>
      </c>
    </row>
    <row r="437" spans="1:7">
      <c r="A437" t="s">
        <v>17</v>
      </c>
      <c r="B437" t="s">
        <v>2</v>
      </c>
      <c r="C437" t="s">
        <v>1016</v>
      </c>
      <c r="D437" t="s">
        <v>1017</v>
      </c>
      <c r="E437" t="s">
        <v>995</v>
      </c>
      <c r="F437" s="1" t="s">
        <v>303</v>
      </c>
      <c r="G437" s="9" t="s">
        <v>17</v>
      </c>
    </row>
    <row r="438" spans="1:7">
      <c r="A438" t="s">
        <v>17</v>
      </c>
      <c r="B438" t="s">
        <v>13</v>
      </c>
      <c r="C438" t="s">
        <v>1018</v>
      </c>
      <c r="D438" t="s">
        <v>1019</v>
      </c>
      <c r="E438" t="s">
        <v>543</v>
      </c>
      <c r="F438" s="1" t="s">
        <v>303</v>
      </c>
      <c r="G438" s="9" t="s">
        <v>17</v>
      </c>
    </row>
    <row r="439" spans="1:7">
      <c r="A439" t="s">
        <v>17</v>
      </c>
      <c r="B439" t="s">
        <v>2</v>
      </c>
      <c r="C439" t="s">
        <v>1020</v>
      </c>
      <c r="D439" t="s">
        <v>1021</v>
      </c>
      <c r="E439" t="s">
        <v>484</v>
      </c>
      <c r="F439" s="1" t="s">
        <v>303</v>
      </c>
      <c r="G439" s="9" t="s">
        <v>17</v>
      </c>
    </row>
    <row r="440" spans="1:7">
      <c r="A440" t="s">
        <v>17</v>
      </c>
      <c r="B440" t="s">
        <v>15</v>
      </c>
      <c r="C440" t="s">
        <v>1022</v>
      </c>
      <c r="D440" t="s">
        <v>1023</v>
      </c>
      <c r="E440" t="s">
        <v>484</v>
      </c>
      <c r="F440" s="1" t="s">
        <v>303</v>
      </c>
      <c r="G440" s="9" t="s">
        <v>17</v>
      </c>
    </row>
    <row r="441" spans="1:7">
      <c r="A441" t="s">
        <v>17</v>
      </c>
      <c r="B441" t="s">
        <v>2</v>
      </c>
      <c r="C441" t="s">
        <v>1024</v>
      </c>
      <c r="D441" t="s">
        <v>1025</v>
      </c>
      <c r="E441" t="s">
        <v>434</v>
      </c>
      <c r="F441" s="1" t="s">
        <v>303</v>
      </c>
      <c r="G441" s="9" t="s">
        <v>17</v>
      </c>
    </row>
    <row r="442" spans="1:7">
      <c r="A442" t="s">
        <v>17</v>
      </c>
      <c r="B442" t="s">
        <v>2</v>
      </c>
      <c r="C442" t="s">
        <v>1026</v>
      </c>
      <c r="D442" t="s">
        <v>1027</v>
      </c>
      <c r="E442" t="s">
        <v>1028</v>
      </c>
      <c r="F442" s="1" t="s">
        <v>303</v>
      </c>
      <c r="G442" s="9" t="s">
        <v>17</v>
      </c>
    </row>
    <row r="443" spans="1:7">
      <c r="A443" t="s">
        <v>17</v>
      </c>
      <c r="B443" t="s">
        <v>13</v>
      </c>
      <c r="C443" t="s">
        <v>1029</v>
      </c>
      <c r="D443" t="s">
        <v>1030</v>
      </c>
      <c r="E443" t="s">
        <v>1009</v>
      </c>
      <c r="F443" s="1" t="s">
        <v>303</v>
      </c>
      <c r="G443" s="9" t="s">
        <v>17</v>
      </c>
    </row>
    <row r="444" spans="1:7">
      <c r="A444" t="s">
        <v>17</v>
      </c>
      <c r="B444" t="s">
        <v>2</v>
      </c>
      <c r="C444" t="s">
        <v>1031</v>
      </c>
      <c r="D444" t="s">
        <v>1032</v>
      </c>
      <c r="E444" t="s">
        <v>806</v>
      </c>
      <c r="F444" s="1" t="s">
        <v>303</v>
      </c>
      <c r="G444" s="9" t="s">
        <v>14</v>
      </c>
    </row>
    <row r="445" spans="1:7">
      <c r="A445" t="s">
        <v>17</v>
      </c>
      <c r="B445" t="s">
        <v>47</v>
      </c>
      <c r="C445" t="s">
        <v>1033</v>
      </c>
      <c r="D445" t="s">
        <v>1034</v>
      </c>
      <c r="E445" t="s">
        <v>523</v>
      </c>
      <c r="F445" s="1" t="s">
        <v>303</v>
      </c>
      <c r="G445" s="9" t="s">
        <v>17</v>
      </c>
    </row>
    <row r="446" spans="1:7">
      <c r="A446" t="s">
        <v>17</v>
      </c>
      <c r="B446" t="s">
        <v>2</v>
      </c>
      <c r="C446" t="s">
        <v>1035</v>
      </c>
      <c r="D446" t="s">
        <v>1036</v>
      </c>
      <c r="E446" t="s">
        <v>523</v>
      </c>
      <c r="F446" s="1" t="s">
        <v>303</v>
      </c>
      <c r="G446" s="9" t="s">
        <v>17</v>
      </c>
    </row>
    <row r="447" spans="1:7">
      <c r="A447" t="s">
        <v>17</v>
      </c>
      <c r="B447" t="s">
        <v>47</v>
      </c>
      <c r="C447" t="s">
        <v>1037</v>
      </c>
      <c r="D447" t="s">
        <v>1038</v>
      </c>
      <c r="E447" t="s">
        <v>434</v>
      </c>
      <c r="F447" s="1" t="s">
        <v>303</v>
      </c>
      <c r="G447" s="9" t="s">
        <v>17</v>
      </c>
    </row>
    <row r="448" spans="1:7">
      <c r="A448" t="s">
        <v>17</v>
      </c>
      <c r="B448" t="s">
        <v>2</v>
      </c>
      <c r="C448" t="s">
        <v>1039</v>
      </c>
      <c r="D448" t="s">
        <v>1040</v>
      </c>
      <c r="E448" t="s">
        <v>421</v>
      </c>
      <c r="F448" s="1" t="s">
        <v>303</v>
      </c>
      <c r="G448" s="9" t="s">
        <v>17</v>
      </c>
    </row>
    <row r="449" spans="1:7">
      <c r="A449" t="s">
        <v>17</v>
      </c>
      <c r="B449" t="s">
        <v>3</v>
      </c>
      <c r="C449" t="s">
        <v>1041</v>
      </c>
      <c r="D449" t="s">
        <v>1042</v>
      </c>
      <c r="E449" t="s">
        <v>1028</v>
      </c>
      <c r="F449" s="1" t="s">
        <v>303</v>
      </c>
      <c r="G449" s="9" t="s">
        <v>17</v>
      </c>
    </row>
    <row r="450" spans="1:7">
      <c r="A450" t="s">
        <v>17</v>
      </c>
      <c r="B450" t="s">
        <v>2</v>
      </c>
      <c r="C450" t="s">
        <v>1043</v>
      </c>
      <c r="D450" t="s">
        <v>1044</v>
      </c>
      <c r="E450" t="s">
        <v>302</v>
      </c>
      <c r="F450" s="1" t="s">
        <v>303</v>
      </c>
      <c r="G450" s="9" t="s">
        <v>17</v>
      </c>
    </row>
    <row r="451" spans="1:7">
      <c r="A451" t="s">
        <v>17</v>
      </c>
      <c r="B451" t="s">
        <v>2</v>
      </c>
      <c r="C451" t="s">
        <v>1045</v>
      </c>
      <c r="D451" t="s">
        <v>1046</v>
      </c>
      <c r="E451" t="s">
        <v>1009</v>
      </c>
      <c r="F451" s="1" t="s">
        <v>303</v>
      </c>
      <c r="G451" s="9" t="s">
        <v>17</v>
      </c>
    </row>
    <row r="452" spans="1:7">
      <c r="A452" t="s">
        <v>17</v>
      </c>
      <c r="B452" t="s">
        <v>13</v>
      </c>
      <c r="C452" t="s">
        <v>1047</v>
      </c>
      <c r="D452" t="s">
        <v>1048</v>
      </c>
      <c r="E452" t="s">
        <v>1002</v>
      </c>
      <c r="F452" s="1" t="s">
        <v>303</v>
      </c>
      <c r="G452" s="9" t="s">
        <v>17</v>
      </c>
    </row>
    <row r="453" spans="1:7">
      <c r="A453" t="s">
        <v>17</v>
      </c>
      <c r="B453" t="s">
        <v>13</v>
      </c>
      <c r="C453" t="s">
        <v>1049</v>
      </c>
      <c r="D453" t="s">
        <v>1050</v>
      </c>
      <c r="E453" t="s">
        <v>302</v>
      </c>
      <c r="F453" s="1" t="s">
        <v>303</v>
      </c>
      <c r="G453" s="9" t="s">
        <v>17</v>
      </c>
    </row>
    <row r="454" spans="1:7">
      <c r="A454" t="s">
        <v>17</v>
      </c>
      <c r="B454" t="s">
        <v>2</v>
      </c>
      <c r="C454" t="s">
        <v>1051</v>
      </c>
      <c r="D454" t="s">
        <v>1052</v>
      </c>
      <c r="E454" t="s">
        <v>992</v>
      </c>
      <c r="F454" s="1" t="s">
        <v>303</v>
      </c>
      <c r="G454" s="9" t="s">
        <v>17</v>
      </c>
    </row>
    <row r="455" spans="1:7">
      <c r="A455" t="s">
        <v>17</v>
      </c>
      <c r="B455" t="s">
        <v>13</v>
      </c>
      <c r="C455" t="s">
        <v>1053</v>
      </c>
      <c r="D455" t="s">
        <v>1054</v>
      </c>
      <c r="E455" t="s">
        <v>1055</v>
      </c>
      <c r="F455" s="1" t="s">
        <v>303</v>
      </c>
      <c r="G455" s="9" t="s">
        <v>17</v>
      </c>
    </row>
    <row r="456" spans="1:7">
      <c r="A456" t="s">
        <v>17</v>
      </c>
      <c r="B456" t="s">
        <v>13</v>
      </c>
      <c r="C456" t="s">
        <v>1056</v>
      </c>
      <c r="D456" t="s">
        <v>1057</v>
      </c>
      <c r="E456" t="s">
        <v>992</v>
      </c>
      <c r="F456" s="1" t="s">
        <v>303</v>
      </c>
      <c r="G456" s="9" t="s">
        <v>17</v>
      </c>
    </row>
    <row r="457" spans="1:7">
      <c r="A457" t="s">
        <v>17</v>
      </c>
      <c r="B457" t="s">
        <v>3</v>
      </c>
      <c r="C457" t="s">
        <v>1058</v>
      </c>
      <c r="D457" t="s">
        <v>1059</v>
      </c>
      <c r="E457" t="s">
        <v>302</v>
      </c>
      <c r="F457" s="1" t="s">
        <v>303</v>
      </c>
      <c r="G457" s="9" t="s">
        <v>14</v>
      </c>
    </row>
    <row r="458" spans="1:7">
      <c r="A458" t="s">
        <v>17</v>
      </c>
      <c r="B458" t="s">
        <v>2</v>
      </c>
      <c r="C458" t="s">
        <v>1060</v>
      </c>
      <c r="D458" t="s">
        <v>1061</v>
      </c>
      <c r="E458" t="s">
        <v>1062</v>
      </c>
      <c r="F458" s="1" t="s">
        <v>303</v>
      </c>
      <c r="G458" s="9" t="s">
        <v>17</v>
      </c>
    </row>
    <row r="459" spans="1:7">
      <c r="A459" t="s">
        <v>17</v>
      </c>
      <c r="B459" t="s">
        <v>2</v>
      </c>
      <c r="C459" t="s">
        <v>1063</v>
      </c>
      <c r="D459" t="s">
        <v>1064</v>
      </c>
      <c r="E459" t="s">
        <v>434</v>
      </c>
      <c r="F459" s="1" t="s">
        <v>303</v>
      </c>
      <c r="G459" s="9" t="s">
        <v>17</v>
      </c>
    </row>
    <row r="460" spans="1:7">
      <c r="A460" t="s">
        <v>17</v>
      </c>
      <c r="B460" t="s">
        <v>48</v>
      </c>
      <c r="C460" t="s">
        <v>1065</v>
      </c>
      <c r="D460" t="s">
        <v>1066</v>
      </c>
      <c r="E460" t="s">
        <v>1067</v>
      </c>
      <c r="F460" s="1" t="s">
        <v>303</v>
      </c>
      <c r="G460" s="9" t="s">
        <v>17</v>
      </c>
    </row>
    <row r="461" spans="1:7">
      <c r="A461" t="s">
        <v>17</v>
      </c>
      <c r="B461" t="s">
        <v>2</v>
      </c>
      <c r="C461" t="s">
        <v>1068</v>
      </c>
      <c r="D461" t="s">
        <v>1069</v>
      </c>
      <c r="E461" t="s">
        <v>421</v>
      </c>
      <c r="F461" s="1" t="s">
        <v>303</v>
      </c>
      <c r="G461" s="9" t="s">
        <v>17</v>
      </c>
    </row>
    <row r="462" spans="1:7">
      <c r="A462" t="s">
        <v>17</v>
      </c>
      <c r="B462" t="s">
        <v>48</v>
      </c>
      <c r="C462" t="s">
        <v>1070</v>
      </c>
      <c r="D462" t="s">
        <v>1071</v>
      </c>
      <c r="E462" t="s">
        <v>543</v>
      </c>
      <c r="F462" s="1" t="s">
        <v>303</v>
      </c>
      <c r="G462" s="9" t="s">
        <v>17</v>
      </c>
    </row>
    <row r="463" spans="1:7">
      <c r="A463" t="s">
        <v>17</v>
      </c>
      <c r="B463" t="s">
        <v>2</v>
      </c>
      <c r="C463" t="s">
        <v>1072</v>
      </c>
      <c r="D463" t="s">
        <v>1073</v>
      </c>
      <c r="E463" t="s">
        <v>523</v>
      </c>
      <c r="F463" s="1" t="s">
        <v>303</v>
      </c>
      <c r="G463" s="9" t="s">
        <v>17</v>
      </c>
    </row>
    <row r="464" spans="1:7">
      <c r="A464" t="s">
        <v>17</v>
      </c>
      <c r="B464" t="s">
        <v>2</v>
      </c>
      <c r="C464" t="s">
        <v>1074</v>
      </c>
      <c r="D464" t="s">
        <v>1075</v>
      </c>
      <c r="E464" t="s">
        <v>895</v>
      </c>
      <c r="F464" s="1" t="s">
        <v>303</v>
      </c>
      <c r="G464" s="9" t="s">
        <v>17</v>
      </c>
    </row>
    <row r="465" spans="1:7">
      <c r="A465" t="s">
        <v>17</v>
      </c>
      <c r="B465" t="s">
        <v>2</v>
      </c>
      <c r="C465" t="s">
        <v>1076</v>
      </c>
      <c r="D465" t="s">
        <v>1077</v>
      </c>
      <c r="E465" t="s">
        <v>302</v>
      </c>
      <c r="F465" s="1" t="s">
        <v>303</v>
      </c>
      <c r="G465" s="9" t="s">
        <v>17</v>
      </c>
    </row>
    <row r="466" spans="1:7">
      <c r="A466" t="s">
        <v>17</v>
      </c>
      <c r="B466" t="s">
        <v>13</v>
      </c>
      <c r="C466" t="s">
        <v>1078</v>
      </c>
      <c r="D466" t="s">
        <v>1079</v>
      </c>
      <c r="E466" t="s">
        <v>1055</v>
      </c>
      <c r="F466" s="1" t="s">
        <v>303</v>
      </c>
      <c r="G466" s="9" t="s">
        <v>17</v>
      </c>
    </row>
    <row r="467" spans="1:7">
      <c r="A467" t="s">
        <v>17</v>
      </c>
      <c r="B467" t="s">
        <v>2</v>
      </c>
      <c r="C467" t="s">
        <v>1080</v>
      </c>
      <c r="D467" t="s">
        <v>1081</v>
      </c>
      <c r="E467" t="s">
        <v>484</v>
      </c>
      <c r="F467" s="1" t="s">
        <v>303</v>
      </c>
      <c r="G467" s="9" t="s">
        <v>17</v>
      </c>
    </row>
    <row r="468" spans="1:7">
      <c r="A468" t="s">
        <v>17</v>
      </c>
      <c r="B468" t="s">
        <v>2</v>
      </c>
      <c r="C468" t="s">
        <v>1082</v>
      </c>
      <c r="D468" t="s">
        <v>1083</v>
      </c>
      <c r="E468" t="s">
        <v>302</v>
      </c>
      <c r="F468" s="1" t="s">
        <v>303</v>
      </c>
      <c r="G468" s="9" t="s">
        <v>17</v>
      </c>
    </row>
    <row r="469" spans="1:7">
      <c r="A469" t="s">
        <v>17</v>
      </c>
      <c r="B469" t="s">
        <v>13</v>
      </c>
      <c r="C469" t="s">
        <v>1084</v>
      </c>
      <c r="D469" t="s">
        <v>1085</v>
      </c>
      <c r="E469" t="s">
        <v>1055</v>
      </c>
      <c r="F469" s="1" t="s">
        <v>303</v>
      </c>
      <c r="G469" s="9" t="s">
        <v>17</v>
      </c>
    </row>
    <row r="470" spans="1:7">
      <c r="A470" t="s">
        <v>17</v>
      </c>
      <c r="B470" t="s">
        <v>3</v>
      </c>
      <c r="C470" t="s">
        <v>1086</v>
      </c>
      <c r="D470" t="s">
        <v>1087</v>
      </c>
      <c r="E470" t="s">
        <v>302</v>
      </c>
      <c r="F470" s="1" t="s">
        <v>303</v>
      </c>
      <c r="G470" s="9" t="s">
        <v>14</v>
      </c>
    </row>
    <row r="471" spans="1:7">
      <c r="A471" t="s">
        <v>17</v>
      </c>
      <c r="B471" t="s">
        <v>51</v>
      </c>
      <c r="C471" t="s">
        <v>1088</v>
      </c>
      <c r="D471" t="s">
        <v>1089</v>
      </c>
      <c r="E471" t="s">
        <v>1090</v>
      </c>
      <c r="F471" s="1" t="s">
        <v>303</v>
      </c>
      <c r="G471" s="9" t="s">
        <v>17</v>
      </c>
    </row>
    <row r="472" spans="1:7">
      <c r="A472" t="s">
        <v>17</v>
      </c>
      <c r="B472" t="s">
        <v>3</v>
      </c>
      <c r="C472" t="s">
        <v>1091</v>
      </c>
      <c r="D472" t="s">
        <v>1092</v>
      </c>
      <c r="E472" t="s">
        <v>1002</v>
      </c>
      <c r="F472" s="1" t="s">
        <v>303</v>
      </c>
      <c r="G472" s="9" t="s">
        <v>17</v>
      </c>
    </row>
    <row r="473" spans="1:7">
      <c r="A473" t="s">
        <v>17</v>
      </c>
      <c r="B473" t="s">
        <v>13</v>
      </c>
      <c r="C473" t="s">
        <v>1093</v>
      </c>
      <c r="D473" t="s">
        <v>1094</v>
      </c>
      <c r="E473" t="s">
        <v>1028</v>
      </c>
      <c r="F473" s="1" t="s">
        <v>303</v>
      </c>
      <c r="G473" s="9" t="s">
        <v>17</v>
      </c>
    </row>
    <row r="474" spans="1:7">
      <c r="A474" t="s">
        <v>17</v>
      </c>
      <c r="B474" t="s">
        <v>15</v>
      </c>
      <c r="C474" t="s">
        <v>1095</v>
      </c>
      <c r="D474" t="s">
        <v>1096</v>
      </c>
      <c r="E474" t="s">
        <v>302</v>
      </c>
      <c r="F474" s="1" t="s">
        <v>303</v>
      </c>
      <c r="G474" s="9" t="s">
        <v>17</v>
      </c>
    </row>
    <row r="475" spans="1:7">
      <c r="A475" t="s">
        <v>17</v>
      </c>
      <c r="B475" t="s">
        <v>13</v>
      </c>
      <c r="C475" t="s">
        <v>1097</v>
      </c>
      <c r="D475" t="s">
        <v>1098</v>
      </c>
      <c r="E475" t="s">
        <v>302</v>
      </c>
      <c r="F475" s="1" t="s">
        <v>303</v>
      </c>
      <c r="G475" s="9" t="s">
        <v>17</v>
      </c>
    </row>
    <row r="476" spans="1:7">
      <c r="A476" t="s">
        <v>17</v>
      </c>
      <c r="B476" t="s">
        <v>21</v>
      </c>
      <c r="C476" t="s">
        <v>1099</v>
      </c>
      <c r="D476" t="s">
        <v>1100</v>
      </c>
      <c r="E476" t="s">
        <v>421</v>
      </c>
      <c r="F476" s="1" t="s">
        <v>303</v>
      </c>
      <c r="G476" s="9" t="s">
        <v>17</v>
      </c>
    </row>
    <row r="477" spans="1:7">
      <c r="A477" t="s">
        <v>17</v>
      </c>
      <c r="B477" t="s">
        <v>2</v>
      </c>
      <c r="C477" t="s">
        <v>1101</v>
      </c>
      <c r="D477" t="s">
        <v>1102</v>
      </c>
      <c r="E477" t="s">
        <v>1090</v>
      </c>
      <c r="F477" s="1" t="s">
        <v>303</v>
      </c>
      <c r="G477" s="9" t="s">
        <v>17</v>
      </c>
    </row>
    <row r="478" spans="1:7">
      <c r="A478" t="s">
        <v>17</v>
      </c>
      <c r="B478" t="s">
        <v>2</v>
      </c>
      <c r="C478" t="s">
        <v>1103</v>
      </c>
      <c r="D478" t="s">
        <v>1104</v>
      </c>
      <c r="E478" t="s">
        <v>895</v>
      </c>
      <c r="F478" s="1" t="s">
        <v>303</v>
      </c>
      <c r="G478" s="9" t="s">
        <v>17</v>
      </c>
    </row>
    <row r="479" spans="1:7">
      <c r="A479" t="s">
        <v>17</v>
      </c>
      <c r="B479" t="s">
        <v>2</v>
      </c>
      <c r="C479" t="s">
        <v>1105</v>
      </c>
      <c r="D479" t="s">
        <v>1106</v>
      </c>
      <c r="E479" t="s">
        <v>895</v>
      </c>
      <c r="F479" s="1" t="s">
        <v>303</v>
      </c>
      <c r="G479" s="9" t="s">
        <v>14</v>
      </c>
    </row>
    <row r="480" spans="1:7">
      <c r="A480" t="s">
        <v>17</v>
      </c>
      <c r="B480" t="s">
        <v>3</v>
      </c>
      <c r="C480" t="s">
        <v>1107</v>
      </c>
      <c r="D480" t="s">
        <v>1108</v>
      </c>
      <c r="E480" t="s">
        <v>523</v>
      </c>
      <c r="F480" s="1" t="s">
        <v>303</v>
      </c>
      <c r="G480" s="9" t="s">
        <v>17</v>
      </c>
    </row>
    <row r="481" spans="1:7">
      <c r="A481" t="s">
        <v>17</v>
      </c>
      <c r="B481" t="s">
        <v>2</v>
      </c>
      <c r="C481" t="s">
        <v>1109</v>
      </c>
      <c r="D481" t="s">
        <v>1110</v>
      </c>
      <c r="E481" t="s">
        <v>421</v>
      </c>
      <c r="F481" s="1" t="s">
        <v>303</v>
      </c>
      <c r="G481" s="9" t="s">
        <v>17</v>
      </c>
    </row>
    <row r="482" spans="1:7">
      <c r="A482" t="s">
        <v>17</v>
      </c>
      <c r="B482" t="s">
        <v>2</v>
      </c>
      <c r="C482" t="s">
        <v>1111</v>
      </c>
      <c r="D482" t="s">
        <v>1112</v>
      </c>
      <c r="E482" t="s">
        <v>806</v>
      </c>
      <c r="F482" s="1" t="s">
        <v>303</v>
      </c>
      <c r="G482" s="9" t="s">
        <v>14</v>
      </c>
    </row>
    <row r="483" spans="1:7">
      <c r="A483" t="s">
        <v>17</v>
      </c>
      <c r="B483" t="s">
        <v>2</v>
      </c>
      <c r="C483" t="s">
        <v>1113</v>
      </c>
      <c r="D483" t="s">
        <v>1114</v>
      </c>
      <c r="E483" t="s">
        <v>1062</v>
      </c>
      <c r="F483" s="1" t="s">
        <v>303</v>
      </c>
      <c r="G483" s="9" t="s">
        <v>17</v>
      </c>
    </row>
    <row r="484" spans="1:7">
      <c r="A484" t="s">
        <v>17</v>
      </c>
      <c r="B484" t="s">
        <v>13</v>
      </c>
      <c r="C484" t="s">
        <v>1115</v>
      </c>
      <c r="D484" t="s">
        <v>1116</v>
      </c>
      <c r="E484" t="s">
        <v>543</v>
      </c>
      <c r="F484" s="1" t="s">
        <v>303</v>
      </c>
      <c r="G484" s="9" t="s">
        <v>17</v>
      </c>
    </row>
    <row r="485" spans="1:7">
      <c r="A485" t="s">
        <v>17</v>
      </c>
      <c r="B485" t="s">
        <v>2</v>
      </c>
      <c r="C485" t="s">
        <v>1117</v>
      </c>
      <c r="D485" t="s">
        <v>1118</v>
      </c>
      <c r="E485" t="s">
        <v>1002</v>
      </c>
      <c r="F485" s="1" t="s">
        <v>303</v>
      </c>
      <c r="G485" s="9" t="s">
        <v>17</v>
      </c>
    </row>
    <row r="486" spans="1:7">
      <c r="A486" t="s">
        <v>17</v>
      </c>
      <c r="B486" t="s">
        <v>2</v>
      </c>
      <c r="C486" t="s">
        <v>1119</v>
      </c>
      <c r="D486" t="s">
        <v>1120</v>
      </c>
      <c r="E486" t="s">
        <v>895</v>
      </c>
      <c r="F486" s="1" t="s">
        <v>303</v>
      </c>
      <c r="G486" s="9" t="s">
        <v>17</v>
      </c>
    </row>
    <row r="487" spans="1:7">
      <c r="A487" t="s">
        <v>17</v>
      </c>
      <c r="B487" t="s">
        <v>2</v>
      </c>
      <c r="C487" t="s">
        <v>1121</v>
      </c>
      <c r="D487" t="s">
        <v>1122</v>
      </c>
      <c r="E487" t="s">
        <v>434</v>
      </c>
      <c r="F487" s="1" t="s">
        <v>303</v>
      </c>
      <c r="G487" s="9" t="s">
        <v>17</v>
      </c>
    </row>
    <row r="488" spans="1:7">
      <c r="A488" t="s">
        <v>17</v>
      </c>
      <c r="B488" t="s">
        <v>15</v>
      </c>
      <c r="C488" t="s">
        <v>1123</v>
      </c>
      <c r="D488" t="s">
        <v>1124</v>
      </c>
      <c r="E488" t="s">
        <v>895</v>
      </c>
      <c r="F488" s="1" t="s">
        <v>303</v>
      </c>
      <c r="G488" s="9" t="s">
        <v>17</v>
      </c>
    </row>
    <row r="489" spans="1:7">
      <c r="A489" t="s">
        <v>17</v>
      </c>
      <c r="B489" t="s">
        <v>2</v>
      </c>
      <c r="C489" t="s">
        <v>1125</v>
      </c>
      <c r="D489" t="s">
        <v>1126</v>
      </c>
      <c r="E489" t="s">
        <v>1062</v>
      </c>
      <c r="F489" s="1" t="s">
        <v>303</v>
      </c>
      <c r="G489" s="9" t="s">
        <v>17</v>
      </c>
    </row>
    <row r="490" spans="1:7">
      <c r="A490" t="s">
        <v>17</v>
      </c>
      <c r="B490" t="s">
        <v>3</v>
      </c>
      <c r="C490" t="s">
        <v>1127</v>
      </c>
      <c r="D490" t="s">
        <v>1128</v>
      </c>
      <c r="E490" t="s">
        <v>421</v>
      </c>
      <c r="F490" s="1" t="s">
        <v>303</v>
      </c>
      <c r="G490" s="9" t="s">
        <v>17</v>
      </c>
    </row>
    <row r="491" spans="1:7">
      <c r="A491" t="s">
        <v>17</v>
      </c>
      <c r="B491" t="s">
        <v>2</v>
      </c>
      <c r="C491" t="s">
        <v>1129</v>
      </c>
      <c r="D491" t="s">
        <v>1130</v>
      </c>
      <c r="E491" t="s">
        <v>995</v>
      </c>
      <c r="F491" s="1" t="s">
        <v>303</v>
      </c>
      <c r="G491" s="9" t="s">
        <v>17</v>
      </c>
    </row>
    <row r="492" spans="1:7">
      <c r="A492" t="s">
        <v>17</v>
      </c>
      <c r="B492" t="s">
        <v>13</v>
      </c>
      <c r="C492" t="s">
        <v>1131</v>
      </c>
      <c r="D492" t="s">
        <v>1132</v>
      </c>
      <c r="E492" t="s">
        <v>1067</v>
      </c>
      <c r="F492" s="1" t="s">
        <v>303</v>
      </c>
      <c r="G492" s="9" t="s">
        <v>17</v>
      </c>
    </row>
    <row r="493" spans="1:7">
      <c r="A493" t="s">
        <v>17</v>
      </c>
      <c r="B493" t="s">
        <v>2</v>
      </c>
      <c r="C493" t="s">
        <v>1133</v>
      </c>
      <c r="D493" t="s">
        <v>1134</v>
      </c>
      <c r="E493" t="s">
        <v>1028</v>
      </c>
      <c r="F493" s="1" t="s">
        <v>303</v>
      </c>
      <c r="G493" s="9" t="s">
        <v>17</v>
      </c>
    </row>
    <row r="494" spans="1:7">
      <c r="A494" t="s">
        <v>17</v>
      </c>
      <c r="B494" t="s">
        <v>2</v>
      </c>
      <c r="C494" t="s">
        <v>1135</v>
      </c>
      <c r="D494" t="s">
        <v>1136</v>
      </c>
      <c r="E494" t="s">
        <v>434</v>
      </c>
      <c r="F494" s="1" t="s">
        <v>303</v>
      </c>
      <c r="G494" s="9" t="s">
        <v>17</v>
      </c>
    </row>
    <row r="495" spans="1:7">
      <c r="A495" t="s">
        <v>17</v>
      </c>
      <c r="B495" t="s">
        <v>15</v>
      </c>
      <c r="C495" t="s">
        <v>1137</v>
      </c>
      <c r="D495" t="s">
        <v>1138</v>
      </c>
      <c r="E495" t="s">
        <v>1002</v>
      </c>
      <c r="F495" s="1" t="s">
        <v>303</v>
      </c>
      <c r="G495" s="9" t="s">
        <v>17</v>
      </c>
    </row>
    <row r="496" spans="1:7">
      <c r="A496" t="s">
        <v>17</v>
      </c>
      <c r="B496" t="s">
        <v>3</v>
      </c>
      <c r="C496" t="s">
        <v>1139</v>
      </c>
      <c r="D496" t="s">
        <v>1140</v>
      </c>
      <c r="E496" t="s">
        <v>1002</v>
      </c>
      <c r="F496" s="1" t="s">
        <v>303</v>
      </c>
      <c r="G496" s="9" t="s">
        <v>17</v>
      </c>
    </row>
    <row r="497" spans="1:7">
      <c r="A497" t="s">
        <v>17</v>
      </c>
      <c r="B497" t="s">
        <v>2</v>
      </c>
      <c r="C497" t="s">
        <v>1141</v>
      </c>
      <c r="D497" t="s">
        <v>1142</v>
      </c>
      <c r="E497" t="s">
        <v>806</v>
      </c>
      <c r="F497" s="1" t="s">
        <v>303</v>
      </c>
      <c r="G497" s="9" t="s">
        <v>14</v>
      </c>
    </row>
    <row r="498" spans="1:7">
      <c r="A498" t="s">
        <v>17</v>
      </c>
      <c r="B498" t="s">
        <v>2</v>
      </c>
      <c r="C498" t="s">
        <v>1143</v>
      </c>
      <c r="D498" t="s">
        <v>1144</v>
      </c>
      <c r="E498" t="s">
        <v>895</v>
      </c>
      <c r="F498" s="1" t="s">
        <v>303</v>
      </c>
      <c r="G498" s="9" t="s">
        <v>17</v>
      </c>
    </row>
    <row r="499" spans="1:7">
      <c r="A499" t="s">
        <v>17</v>
      </c>
      <c r="B499" t="s">
        <v>2</v>
      </c>
      <c r="C499" t="s">
        <v>1145</v>
      </c>
      <c r="D499" t="s">
        <v>1146</v>
      </c>
      <c r="E499" t="s">
        <v>895</v>
      </c>
      <c r="F499" s="1" t="s">
        <v>303</v>
      </c>
      <c r="G499" s="9" t="s">
        <v>17</v>
      </c>
    </row>
    <row r="500" spans="1:7">
      <c r="A500" t="s">
        <v>17</v>
      </c>
      <c r="B500" t="s">
        <v>15</v>
      </c>
      <c r="C500" t="s">
        <v>1147</v>
      </c>
      <c r="D500" t="s">
        <v>1148</v>
      </c>
      <c r="E500" t="s">
        <v>421</v>
      </c>
      <c r="F500" s="1" t="s">
        <v>303</v>
      </c>
      <c r="G500" s="9" t="s">
        <v>17</v>
      </c>
    </row>
    <row r="501" spans="1:7">
      <c r="A501" t="s">
        <v>17</v>
      </c>
      <c r="B501" t="s">
        <v>2</v>
      </c>
      <c r="C501" t="s">
        <v>1149</v>
      </c>
      <c r="D501" t="s">
        <v>1150</v>
      </c>
      <c r="E501" t="s">
        <v>895</v>
      </c>
      <c r="F501" s="1" t="s">
        <v>303</v>
      </c>
      <c r="G501" s="9" t="s">
        <v>14</v>
      </c>
    </row>
    <row r="502" spans="1:7">
      <c r="A502" t="s">
        <v>17</v>
      </c>
      <c r="B502" t="s">
        <v>13</v>
      </c>
      <c r="C502" t="s">
        <v>1151</v>
      </c>
      <c r="D502" t="s">
        <v>1152</v>
      </c>
      <c r="E502" t="s">
        <v>1028</v>
      </c>
      <c r="F502" s="1" t="s">
        <v>303</v>
      </c>
      <c r="G502" s="9" t="s">
        <v>17</v>
      </c>
    </row>
    <row r="503" spans="1:7">
      <c r="A503" t="s">
        <v>17</v>
      </c>
      <c r="B503" t="s">
        <v>3</v>
      </c>
      <c r="C503" t="s">
        <v>1153</v>
      </c>
      <c r="D503" t="s">
        <v>1154</v>
      </c>
      <c r="E503" t="s">
        <v>302</v>
      </c>
      <c r="F503" s="1" t="s">
        <v>303</v>
      </c>
      <c r="G503" s="9" t="s">
        <v>14</v>
      </c>
    </row>
    <row r="504" spans="1:7">
      <c r="A504" t="s">
        <v>17</v>
      </c>
      <c r="B504" t="s">
        <v>30</v>
      </c>
      <c r="C504" t="s">
        <v>1155</v>
      </c>
      <c r="D504" t="s">
        <v>1156</v>
      </c>
      <c r="E504" t="s">
        <v>1009</v>
      </c>
      <c r="F504" s="1" t="s">
        <v>303</v>
      </c>
      <c r="G504" s="9" t="s">
        <v>17</v>
      </c>
    </row>
    <row r="505" spans="1:7">
      <c r="A505" t="s">
        <v>17</v>
      </c>
      <c r="B505" t="s">
        <v>2</v>
      </c>
      <c r="C505" t="s">
        <v>1157</v>
      </c>
      <c r="D505" t="s">
        <v>1158</v>
      </c>
      <c r="E505" t="s">
        <v>806</v>
      </c>
      <c r="F505" s="1" t="s">
        <v>303</v>
      </c>
      <c r="G505" s="9" t="s">
        <v>14</v>
      </c>
    </row>
    <row r="506" spans="1:7">
      <c r="A506" t="s">
        <v>17</v>
      </c>
      <c r="B506" t="s">
        <v>50</v>
      </c>
      <c r="C506" t="s">
        <v>1159</v>
      </c>
      <c r="D506" t="s">
        <v>1160</v>
      </c>
      <c r="E506" t="s">
        <v>434</v>
      </c>
      <c r="F506" s="1" t="s">
        <v>303</v>
      </c>
      <c r="G506" s="9" t="s">
        <v>17</v>
      </c>
    </row>
    <row r="507" spans="1:7">
      <c r="A507" t="s">
        <v>17</v>
      </c>
      <c r="B507" t="s">
        <v>2</v>
      </c>
      <c r="C507" t="s">
        <v>1161</v>
      </c>
      <c r="D507" t="s">
        <v>1162</v>
      </c>
      <c r="E507" t="s">
        <v>434</v>
      </c>
      <c r="F507" s="1" t="s">
        <v>303</v>
      </c>
      <c r="G507" s="9" t="s">
        <v>17</v>
      </c>
    </row>
    <row r="508" spans="1:7">
      <c r="A508" t="s">
        <v>17</v>
      </c>
      <c r="B508" t="s">
        <v>2</v>
      </c>
      <c r="C508" t="s">
        <v>1163</v>
      </c>
      <c r="D508" t="s">
        <v>1164</v>
      </c>
      <c r="E508" t="s">
        <v>481</v>
      </c>
      <c r="F508" s="1" t="s">
        <v>303</v>
      </c>
      <c r="G508" s="9" t="s">
        <v>17</v>
      </c>
    </row>
    <row r="509" spans="1:7">
      <c r="A509" t="s">
        <v>17</v>
      </c>
      <c r="B509" t="s">
        <v>2</v>
      </c>
      <c r="C509" t="s">
        <v>1165</v>
      </c>
      <c r="D509" t="s">
        <v>1166</v>
      </c>
      <c r="E509" t="s">
        <v>895</v>
      </c>
      <c r="F509" s="1" t="s">
        <v>303</v>
      </c>
      <c r="G509" s="9" t="s">
        <v>17</v>
      </c>
    </row>
    <row r="510" spans="1:7">
      <c r="A510" t="s">
        <v>17</v>
      </c>
      <c r="B510" t="s">
        <v>3</v>
      </c>
      <c r="C510" t="s">
        <v>1167</v>
      </c>
      <c r="D510" t="s">
        <v>1168</v>
      </c>
      <c r="E510" t="s">
        <v>895</v>
      </c>
      <c r="F510" s="1" t="s">
        <v>303</v>
      </c>
      <c r="G510" s="9" t="s">
        <v>14</v>
      </c>
    </row>
    <row r="511" spans="1:7">
      <c r="A511" t="s">
        <v>17</v>
      </c>
      <c r="B511" t="s">
        <v>13</v>
      </c>
      <c r="C511" t="s">
        <v>1169</v>
      </c>
      <c r="D511" t="s">
        <v>1170</v>
      </c>
      <c r="E511" t="s">
        <v>526</v>
      </c>
      <c r="F511" s="1" t="s">
        <v>303</v>
      </c>
      <c r="G511" s="9" t="s">
        <v>17</v>
      </c>
    </row>
    <row r="512" spans="1:7">
      <c r="A512" t="s">
        <v>17</v>
      </c>
      <c r="B512" t="s">
        <v>2</v>
      </c>
      <c r="C512" t="s">
        <v>1171</v>
      </c>
      <c r="D512" t="s">
        <v>1172</v>
      </c>
      <c r="E512" t="s">
        <v>434</v>
      </c>
      <c r="F512" s="1" t="s">
        <v>303</v>
      </c>
      <c r="G512" s="9" t="s">
        <v>17</v>
      </c>
    </row>
    <row r="513" spans="1:7">
      <c r="A513" t="s">
        <v>17</v>
      </c>
      <c r="B513" t="s">
        <v>52</v>
      </c>
      <c r="C513" t="s">
        <v>1173</v>
      </c>
      <c r="D513" t="s">
        <v>1174</v>
      </c>
      <c r="E513" t="s">
        <v>434</v>
      </c>
      <c r="F513" s="1" t="s">
        <v>303</v>
      </c>
      <c r="G513" s="9" t="s">
        <v>17</v>
      </c>
    </row>
    <row r="514" spans="1:7">
      <c r="A514" t="s">
        <v>17</v>
      </c>
      <c r="B514" t="s">
        <v>2</v>
      </c>
      <c r="C514" t="s">
        <v>1175</v>
      </c>
      <c r="D514" t="s">
        <v>1176</v>
      </c>
      <c r="E514" t="s">
        <v>421</v>
      </c>
      <c r="F514" s="1" t="s">
        <v>303</v>
      </c>
      <c r="G514" s="9" t="s">
        <v>17</v>
      </c>
    </row>
    <row r="515" spans="1:7">
      <c r="A515" t="s">
        <v>17</v>
      </c>
      <c r="B515" t="s">
        <v>2</v>
      </c>
      <c r="C515" t="s">
        <v>1177</v>
      </c>
      <c r="D515" t="s">
        <v>1178</v>
      </c>
      <c r="E515" t="s">
        <v>1062</v>
      </c>
      <c r="F515" s="1" t="s">
        <v>303</v>
      </c>
      <c r="G515" s="9" t="s">
        <v>17</v>
      </c>
    </row>
    <row r="516" spans="1:7">
      <c r="A516" t="s">
        <v>17</v>
      </c>
      <c r="B516" t="s">
        <v>13</v>
      </c>
      <c r="C516" t="s">
        <v>1179</v>
      </c>
      <c r="D516" t="s">
        <v>1180</v>
      </c>
      <c r="E516" t="s">
        <v>523</v>
      </c>
      <c r="F516" s="1" t="s">
        <v>303</v>
      </c>
      <c r="G516" s="9" t="s">
        <v>17</v>
      </c>
    </row>
    <row r="517" spans="1:7">
      <c r="A517" t="s">
        <v>17</v>
      </c>
      <c r="B517" t="s">
        <v>3</v>
      </c>
      <c r="C517" t="s">
        <v>1181</v>
      </c>
      <c r="D517" t="s">
        <v>1182</v>
      </c>
      <c r="E517" t="s">
        <v>1062</v>
      </c>
      <c r="F517" s="1" t="s">
        <v>303</v>
      </c>
      <c r="G517" s="9" t="s">
        <v>17</v>
      </c>
    </row>
    <row r="518" spans="1:7">
      <c r="A518" t="s">
        <v>17</v>
      </c>
      <c r="B518" t="s">
        <v>2</v>
      </c>
      <c r="C518" t="s">
        <v>1183</v>
      </c>
      <c r="D518" t="s">
        <v>1184</v>
      </c>
      <c r="E518" t="s">
        <v>1067</v>
      </c>
      <c r="F518" s="1" t="s">
        <v>303</v>
      </c>
      <c r="G518" s="9" t="s">
        <v>17</v>
      </c>
    </row>
    <row r="519" spans="1:7">
      <c r="A519" t="s">
        <v>17</v>
      </c>
      <c r="B519" t="s">
        <v>13</v>
      </c>
      <c r="C519" t="s">
        <v>1185</v>
      </c>
      <c r="D519" t="s">
        <v>1186</v>
      </c>
      <c r="E519" t="s">
        <v>995</v>
      </c>
      <c r="F519" s="1" t="s">
        <v>303</v>
      </c>
      <c r="G519" s="9" t="s">
        <v>17</v>
      </c>
    </row>
    <row r="520" spans="1:7">
      <c r="A520" t="s">
        <v>17</v>
      </c>
      <c r="B520" t="s">
        <v>2</v>
      </c>
      <c r="C520" t="s">
        <v>1187</v>
      </c>
      <c r="D520" t="s">
        <v>1188</v>
      </c>
      <c r="E520" t="s">
        <v>302</v>
      </c>
      <c r="F520" s="1" t="s">
        <v>303</v>
      </c>
      <c r="G520" s="9" t="s">
        <v>17</v>
      </c>
    </row>
    <row r="521" spans="1:7">
      <c r="A521" t="s">
        <v>17</v>
      </c>
      <c r="B521" t="s">
        <v>15</v>
      </c>
      <c r="C521" t="s">
        <v>1189</v>
      </c>
      <c r="D521" t="s">
        <v>1190</v>
      </c>
      <c r="E521" t="s">
        <v>302</v>
      </c>
      <c r="F521" s="1" t="s">
        <v>303</v>
      </c>
      <c r="G521" s="9" t="s">
        <v>17</v>
      </c>
    </row>
    <row r="522" spans="1:7">
      <c r="A522" t="s">
        <v>17</v>
      </c>
      <c r="B522" t="s">
        <v>13</v>
      </c>
      <c r="C522" t="s">
        <v>1191</v>
      </c>
      <c r="D522" t="s">
        <v>1192</v>
      </c>
      <c r="E522" t="s">
        <v>302</v>
      </c>
      <c r="F522" s="1" t="s">
        <v>303</v>
      </c>
      <c r="G522" s="9" t="s">
        <v>17</v>
      </c>
    </row>
    <row r="523" spans="1:7">
      <c r="A523" t="s">
        <v>17</v>
      </c>
      <c r="B523" t="s">
        <v>2</v>
      </c>
      <c r="C523" t="s">
        <v>1193</v>
      </c>
      <c r="D523" t="s">
        <v>1194</v>
      </c>
      <c r="E523" t="s">
        <v>434</v>
      </c>
      <c r="F523" s="1" t="s">
        <v>303</v>
      </c>
      <c r="G523" s="9" t="s">
        <v>17</v>
      </c>
    </row>
    <row r="524" spans="1:7">
      <c r="A524" t="s">
        <v>17</v>
      </c>
      <c r="B524" t="s">
        <v>2</v>
      </c>
      <c r="C524" t="s">
        <v>1195</v>
      </c>
      <c r="D524" t="s">
        <v>1196</v>
      </c>
      <c r="E524" t="s">
        <v>895</v>
      </c>
      <c r="F524" s="1" t="s">
        <v>303</v>
      </c>
      <c r="G524" s="9" t="s">
        <v>17</v>
      </c>
    </row>
    <row r="525" spans="1:7">
      <c r="A525" t="s">
        <v>17</v>
      </c>
      <c r="B525" t="s">
        <v>13</v>
      </c>
      <c r="C525" t="s">
        <v>1197</v>
      </c>
      <c r="D525" t="s">
        <v>1198</v>
      </c>
      <c r="E525" t="s">
        <v>1055</v>
      </c>
      <c r="F525" s="1" t="s">
        <v>303</v>
      </c>
      <c r="G525" s="9" t="s">
        <v>17</v>
      </c>
    </row>
    <row r="526" spans="1:7">
      <c r="A526" t="s">
        <v>17</v>
      </c>
      <c r="B526" t="s">
        <v>13</v>
      </c>
      <c r="C526" t="s">
        <v>1199</v>
      </c>
      <c r="D526" t="s">
        <v>1200</v>
      </c>
      <c r="E526" t="s">
        <v>1067</v>
      </c>
      <c r="F526" s="1" t="s">
        <v>303</v>
      </c>
      <c r="G526" s="9" t="s">
        <v>17</v>
      </c>
    </row>
    <row r="527" spans="1:7">
      <c r="A527" t="s">
        <v>17</v>
      </c>
      <c r="B527" t="s">
        <v>47</v>
      </c>
      <c r="C527" t="s">
        <v>1201</v>
      </c>
      <c r="D527" t="s">
        <v>1202</v>
      </c>
      <c r="E527" t="s">
        <v>526</v>
      </c>
      <c r="F527" s="1" t="s">
        <v>303</v>
      </c>
      <c r="G527" s="9" t="s">
        <v>17</v>
      </c>
    </row>
    <row r="528" spans="1:7">
      <c r="A528" t="s">
        <v>17</v>
      </c>
      <c r="B528" t="s">
        <v>2</v>
      </c>
      <c r="C528" t="s">
        <v>1203</v>
      </c>
      <c r="D528" t="s">
        <v>1204</v>
      </c>
      <c r="E528" t="s">
        <v>1062</v>
      </c>
      <c r="F528" s="1" t="s">
        <v>303</v>
      </c>
      <c r="G528" s="9" t="s">
        <v>17</v>
      </c>
    </row>
    <row r="529" spans="1:7">
      <c r="A529" t="s">
        <v>17</v>
      </c>
      <c r="B529" t="s">
        <v>13</v>
      </c>
      <c r="C529" t="s">
        <v>1205</v>
      </c>
      <c r="D529" t="s">
        <v>1206</v>
      </c>
      <c r="E529" t="s">
        <v>543</v>
      </c>
      <c r="F529" s="1" t="s">
        <v>303</v>
      </c>
      <c r="G529" s="9" t="s">
        <v>17</v>
      </c>
    </row>
    <row r="530" spans="1:7">
      <c r="A530" t="s">
        <v>17</v>
      </c>
      <c r="B530" t="s">
        <v>3</v>
      </c>
      <c r="C530" t="s">
        <v>1207</v>
      </c>
      <c r="D530" t="s">
        <v>1208</v>
      </c>
      <c r="E530" t="s">
        <v>543</v>
      </c>
      <c r="F530" s="1" t="s">
        <v>303</v>
      </c>
      <c r="G530" s="9" t="s">
        <v>17</v>
      </c>
    </row>
    <row r="531" spans="1:7">
      <c r="A531" t="s">
        <v>17</v>
      </c>
      <c r="B531" t="s">
        <v>13</v>
      </c>
      <c r="C531" t="s">
        <v>1209</v>
      </c>
      <c r="D531" t="s">
        <v>1210</v>
      </c>
      <c r="E531" t="s">
        <v>526</v>
      </c>
      <c r="F531" s="1" t="s">
        <v>303</v>
      </c>
      <c r="G531" s="9" t="s">
        <v>17</v>
      </c>
    </row>
    <row r="532" spans="1:7">
      <c r="A532" t="s">
        <v>20</v>
      </c>
      <c r="B532" t="s">
        <v>2</v>
      </c>
      <c r="C532" t="s">
        <v>1211</v>
      </c>
      <c r="D532" t="s">
        <v>1212</v>
      </c>
      <c r="E532" t="s">
        <v>451</v>
      </c>
      <c r="F532" s="1" t="s">
        <v>295</v>
      </c>
      <c r="G532" s="9" t="s">
        <v>20</v>
      </c>
    </row>
    <row r="533" spans="1:7">
      <c r="A533" t="s">
        <v>20</v>
      </c>
      <c r="B533" t="s">
        <v>2</v>
      </c>
      <c r="C533" t="s">
        <v>1213</v>
      </c>
      <c r="D533" t="s">
        <v>1214</v>
      </c>
      <c r="E533" t="s">
        <v>1215</v>
      </c>
      <c r="F533" s="1" t="s">
        <v>295</v>
      </c>
      <c r="G533" s="9" t="s">
        <v>20</v>
      </c>
    </row>
    <row r="534" spans="1:7">
      <c r="A534" t="s">
        <v>20</v>
      </c>
      <c r="B534" t="s">
        <v>2</v>
      </c>
      <c r="C534" t="s">
        <v>1216</v>
      </c>
      <c r="D534" t="s">
        <v>1217</v>
      </c>
      <c r="E534" t="s">
        <v>1218</v>
      </c>
      <c r="F534" s="1" t="s">
        <v>295</v>
      </c>
      <c r="G534" s="9" t="s">
        <v>20</v>
      </c>
    </row>
    <row r="535" spans="1:7">
      <c r="A535" t="s">
        <v>20</v>
      </c>
      <c r="B535" t="s">
        <v>2</v>
      </c>
      <c r="C535" t="s">
        <v>1219</v>
      </c>
      <c r="D535" t="s">
        <v>1220</v>
      </c>
      <c r="E535" t="s">
        <v>1218</v>
      </c>
      <c r="F535" s="1" t="s">
        <v>295</v>
      </c>
      <c r="G535" s="9" t="s">
        <v>20</v>
      </c>
    </row>
    <row r="536" spans="1:7">
      <c r="A536" t="s">
        <v>20</v>
      </c>
      <c r="B536" t="s">
        <v>2</v>
      </c>
      <c r="C536" t="s">
        <v>1221</v>
      </c>
      <c r="D536" t="s">
        <v>1222</v>
      </c>
      <c r="E536" t="s">
        <v>65</v>
      </c>
      <c r="F536" s="1" t="s">
        <v>295</v>
      </c>
      <c r="G536" s="9" t="s">
        <v>20</v>
      </c>
    </row>
    <row r="537" spans="1:7">
      <c r="A537" t="s">
        <v>20</v>
      </c>
      <c r="B537" t="s">
        <v>2</v>
      </c>
      <c r="C537" t="s">
        <v>1223</v>
      </c>
      <c r="D537" t="s">
        <v>1224</v>
      </c>
      <c r="E537" t="s">
        <v>332</v>
      </c>
      <c r="F537" s="1" t="s">
        <v>295</v>
      </c>
      <c r="G537" s="9" t="s">
        <v>20</v>
      </c>
    </row>
    <row r="538" spans="1:7">
      <c r="A538" t="s">
        <v>20</v>
      </c>
      <c r="B538" t="s">
        <v>2</v>
      </c>
      <c r="C538" t="s">
        <v>1225</v>
      </c>
      <c r="D538" t="s">
        <v>1226</v>
      </c>
      <c r="E538" t="s">
        <v>1227</v>
      </c>
      <c r="F538" s="1" t="s">
        <v>295</v>
      </c>
      <c r="G538" s="9" t="s">
        <v>20</v>
      </c>
    </row>
    <row r="539" spans="1:7">
      <c r="A539" t="s">
        <v>20</v>
      </c>
      <c r="B539" t="s">
        <v>2</v>
      </c>
      <c r="C539" t="s">
        <v>1228</v>
      </c>
      <c r="D539" t="s">
        <v>1229</v>
      </c>
      <c r="E539" t="s">
        <v>121</v>
      </c>
      <c r="F539" s="1" t="s">
        <v>295</v>
      </c>
      <c r="G539" s="9" t="s">
        <v>20</v>
      </c>
    </row>
    <row r="540" spans="1:7">
      <c r="A540" t="s">
        <v>20</v>
      </c>
      <c r="B540" t="s">
        <v>2</v>
      </c>
      <c r="C540" t="s">
        <v>1230</v>
      </c>
      <c r="D540" t="s">
        <v>1231</v>
      </c>
      <c r="E540" t="s">
        <v>1218</v>
      </c>
      <c r="F540" s="1" t="s">
        <v>295</v>
      </c>
      <c r="G540" s="9" t="s">
        <v>20</v>
      </c>
    </row>
    <row r="541" spans="1:7">
      <c r="A541" t="s">
        <v>20</v>
      </c>
      <c r="B541" t="s">
        <v>3</v>
      </c>
      <c r="C541" t="s">
        <v>1232</v>
      </c>
      <c r="D541" t="s">
        <v>1233</v>
      </c>
      <c r="E541" t="s">
        <v>451</v>
      </c>
      <c r="F541" s="1" t="s">
        <v>295</v>
      </c>
      <c r="G541" s="9" t="s">
        <v>20</v>
      </c>
    </row>
    <row r="542" spans="1:7">
      <c r="A542" t="s">
        <v>20</v>
      </c>
      <c r="B542" t="s">
        <v>2</v>
      </c>
      <c r="C542" t="s">
        <v>1234</v>
      </c>
      <c r="D542" t="s">
        <v>1235</v>
      </c>
      <c r="E542" t="s">
        <v>1236</v>
      </c>
      <c r="F542" s="1" t="s">
        <v>295</v>
      </c>
      <c r="G542" s="9" t="s">
        <v>20</v>
      </c>
    </row>
    <row r="543" spans="1:7">
      <c r="A543" t="s">
        <v>20</v>
      </c>
      <c r="B543" t="s">
        <v>2</v>
      </c>
      <c r="C543" t="s">
        <v>1237</v>
      </c>
      <c r="D543" t="s">
        <v>1238</v>
      </c>
      <c r="E543" t="s">
        <v>459</v>
      </c>
      <c r="F543" s="1" t="s">
        <v>295</v>
      </c>
      <c r="G543" s="9" t="s">
        <v>20</v>
      </c>
    </row>
    <row r="544" spans="1:7">
      <c r="A544" t="s">
        <v>20</v>
      </c>
      <c r="B544" t="s">
        <v>15</v>
      </c>
      <c r="C544" t="s">
        <v>1239</v>
      </c>
      <c r="D544" t="s">
        <v>1240</v>
      </c>
      <c r="E544" t="s">
        <v>327</v>
      </c>
      <c r="F544" s="1" t="s">
        <v>295</v>
      </c>
      <c r="G544" s="9" t="s">
        <v>26</v>
      </c>
    </row>
    <row r="545" spans="1:7">
      <c r="A545" t="s">
        <v>20</v>
      </c>
      <c r="B545" t="s">
        <v>21</v>
      </c>
      <c r="C545" t="s">
        <v>1241</v>
      </c>
      <c r="D545" t="s">
        <v>1242</v>
      </c>
      <c r="E545" t="s">
        <v>1227</v>
      </c>
      <c r="F545" s="1" t="s">
        <v>295</v>
      </c>
      <c r="G545" s="9" t="s">
        <v>20</v>
      </c>
    </row>
    <row r="546" spans="1:7">
      <c r="A546" t="s">
        <v>20</v>
      </c>
      <c r="B546" t="s">
        <v>2</v>
      </c>
      <c r="C546" t="s">
        <v>1243</v>
      </c>
      <c r="D546" t="s">
        <v>1244</v>
      </c>
      <c r="E546" t="s">
        <v>1245</v>
      </c>
      <c r="F546" s="1" t="s">
        <v>295</v>
      </c>
      <c r="G546" s="9" t="s">
        <v>20</v>
      </c>
    </row>
    <row r="547" spans="1:7">
      <c r="A547" t="s">
        <v>20</v>
      </c>
      <c r="B547" t="s">
        <v>2</v>
      </c>
      <c r="C547" t="s">
        <v>1246</v>
      </c>
      <c r="D547" t="s">
        <v>1247</v>
      </c>
      <c r="E547" t="s">
        <v>451</v>
      </c>
      <c r="F547" s="1" t="s">
        <v>295</v>
      </c>
      <c r="G547" s="9" t="s">
        <v>20</v>
      </c>
    </row>
    <row r="548" spans="1:7">
      <c r="A548" t="s">
        <v>20</v>
      </c>
      <c r="B548" t="s">
        <v>2</v>
      </c>
      <c r="C548" t="s">
        <v>1248</v>
      </c>
      <c r="D548" t="s">
        <v>1249</v>
      </c>
      <c r="E548" t="s">
        <v>1250</v>
      </c>
      <c r="F548" s="1" t="s">
        <v>295</v>
      </c>
      <c r="G548" s="9" t="s">
        <v>20</v>
      </c>
    </row>
    <row r="549" spans="1:7">
      <c r="A549" t="s">
        <v>20</v>
      </c>
      <c r="B549" t="s">
        <v>2</v>
      </c>
      <c r="C549" t="s">
        <v>1251</v>
      </c>
      <c r="D549" t="s">
        <v>1252</v>
      </c>
      <c r="E549" t="s">
        <v>1253</v>
      </c>
      <c r="F549" s="1" t="s">
        <v>295</v>
      </c>
      <c r="G549" s="9" t="s">
        <v>20</v>
      </c>
    </row>
    <row r="550" spans="1:7">
      <c r="A550" t="s">
        <v>20</v>
      </c>
      <c r="B550" t="s">
        <v>2</v>
      </c>
      <c r="C550" t="s">
        <v>1254</v>
      </c>
      <c r="D550" t="s">
        <v>1255</v>
      </c>
      <c r="E550" t="s">
        <v>1256</v>
      </c>
      <c r="F550" s="1" t="s">
        <v>295</v>
      </c>
      <c r="G550" s="9" t="s">
        <v>20</v>
      </c>
    </row>
    <row r="551" spans="1:7">
      <c r="A551" t="s">
        <v>20</v>
      </c>
      <c r="B551" t="s">
        <v>2</v>
      </c>
      <c r="C551" t="s">
        <v>1257</v>
      </c>
      <c r="D551" t="s">
        <v>1258</v>
      </c>
      <c r="E551" t="s">
        <v>121</v>
      </c>
      <c r="F551" s="1" t="s">
        <v>295</v>
      </c>
      <c r="G551" s="9" t="s">
        <v>20</v>
      </c>
    </row>
    <row r="552" spans="1:7">
      <c r="A552" t="s">
        <v>20</v>
      </c>
      <c r="B552" t="s">
        <v>2</v>
      </c>
      <c r="C552" t="s">
        <v>1259</v>
      </c>
      <c r="D552" t="s">
        <v>1260</v>
      </c>
      <c r="E552" t="s">
        <v>1261</v>
      </c>
      <c r="F552" s="1" t="s">
        <v>295</v>
      </c>
      <c r="G552" s="9" t="s">
        <v>20</v>
      </c>
    </row>
    <row r="553" spans="1:7">
      <c r="A553" t="s">
        <v>20</v>
      </c>
      <c r="B553" t="s">
        <v>13</v>
      </c>
      <c r="C553" t="s">
        <v>1262</v>
      </c>
      <c r="D553" t="s">
        <v>1263</v>
      </c>
      <c r="E553" t="s">
        <v>1264</v>
      </c>
      <c r="F553" s="1" t="s">
        <v>295</v>
      </c>
      <c r="G553" s="9" t="s">
        <v>20</v>
      </c>
    </row>
    <row r="554" spans="1:7">
      <c r="A554" t="s">
        <v>20</v>
      </c>
      <c r="B554" t="s">
        <v>2</v>
      </c>
      <c r="C554" t="s">
        <v>1265</v>
      </c>
      <c r="D554" t="s">
        <v>1266</v>
      </c>
      <c r="E554" t="s">
        <v>1267</v>
      </c>
      <c r="F554" s="1" t="s">
        <v>295</v>
      </c>
      <c r="G554" s="9" t="s">
        <v>20</v>
      </c>
    </row>
    <row r="555" spans="1:7">
      <c r="A555" t="s">
        <v>20</v>
      </c>
      <c r="B555" t="s">
        <v>2</v>
      </c>
      <c r="C555" t="s">
        <v>1268</v>
      </c>
      <c r="D555" t="s">
        <v>1269</v>
      </c>
      <c r="E555" t="s">
        <v>1270</v>
      </c>
      <c r="F555" s="1" t="s">
        <v>295</v>
      </c>
      <c r="G555" s="9" t="s">
        <v>20</v>
      </c>
    </row>
    <row r="556" spans="1:7">
      <c r="A556" t="s">
        <v>20</v>
      </c>
      <c r="B556" t="s">
        <v>2</v>
      </c>
      <c r="C556" t="s">
        <v>1271</v>
      </c>
      <c r="D556" t="s">
        <v>1272</v>
      </c>
      <c r="E556" t="s">
        <v>1273</v>
      </c>
      <c r="F556" s="1" t="s">
        <v>295</v>
      </c>
      <c r="G556" s="9" t="s">
        <v>20</v>
      </c>
    </row>
    <row r="557" spans="1:7">
      <c r="A557" t="s">
        <v>20</v>
      </c>
      <c r="B557" t="s">
        <v>2</v>
      </c>
      <c r="C557" t="s">
        <v>1274</v>
      </c>
      <c r="D557" t="s">
        <v>1275</v>
      </c>
      <c r="E557" t="s">
        <v>1270</v>
      </c>
      <c r="F557" s="1" t="s">
        <v>295</v>
      </c>
      <c r="G557" s="9" t="s">
        <v>20</v>
      </c>
    </row>
    <row r="558" spans="1:7">
      <c r="A558" t="s">
        <v>20</v>
      </c>
      <c r="B558" t="s">
        <v>2</v>
      </c>
      <c r="C558" t="s">
        <v>1276</v>
      </c>
      <c r="D558" t="s">
        <v>1277</v>
      </c>
      <c r="E558" t="s">
        <v>310</v>
      </c>
      <c r="F558" s="1" t="s">
        <v>295</v>
      </c>
      <c r="G558" s="9" t="s">
        <v>20</v>
      </c>
    </row>
    <row r="559" spans="1:7">
      <c r="A559" t="s">
        <v>20</v>
      </c>
      <c r="B559" t="s">
        <v>2</v>
      </c>
      <c r="C559" t="s">
        <v>1278</v>
      </c>
      <c r="D559" t="s">
        <v>1279</v>
      </c>
      <c r="E559" t="s">
        <v>1280</v>
      </c>
      <c r="F559" s="1" t="s">
        <v>295</v>
      </c>
      <c r="G559" s="9" t="s">
        <v>20</v>
      </c>
    </row>
    <row r="560" spans="1:7">
      <c r="A560" t="s">
        <v>20</v>
      </c>
      <c r="B560" t="s">
        <v>2</v>
      </c>
      <c r="C560" t="s">
        <v>1281</v>
      </c>
      <c r="D560" t="s">
        <v>1282</v>
      </c>
      <c r="E560" t="s">
        <v>1270</v>
      </c>
      <c r="F560" s="1" t="s">
        <v>295</v>
      </c>
      <c r="G560" s="9" t="s">
        <v>20</v>
      </c>
    </row>
    <row r="561" spans="1:7">
      <c r="A561" t="s">
        <v>20</v>
      </c>
      <c r="B561" t="s">
        <v>3</v>
      </c>
      <c r="C561" t="s">
        <v>1283</v>
      </c>
      <c r="D561" t="s">
        <v>1284</v>
      </c>
      <c r="E561" t="s">
        <v>310</v>
      </c>
      <c r="F561" s="1" t="s">
        <v>295</v>
      </c>
      <c r="G561" s="9" t="s">
        <v>20</v>
      </c>
    </row>
    <row r="562" spans="1:7">
      <c r="A562" t="s">
        <v>20</v>
      </c>
      <c r="B562" t="s">
        <v>2</v>
      </c>
      <c r="C562" t="s">
        <v>1285</v>
      </c>
      <c r="D562" t="s">
        <v>1286</v>
      </c>
      <c r="E562" t="s">
        <v>1253</v>
      </c>
      <c r="F562" s="1" t="s">
        <v>295</v>
      </c>
      <c r="G562" s="9" t="s">
        <v>20</v>
      </c>
    </row>
    <row r="563" spans="1:7">
      <c r="A563" t="s">
        <v>20</v>
      </c>
      <c r="B563" t="s">
        <v>2</v>
      </c>
      <c r="C563" t="s">
        <v>1287</v>
      </c>
      <c r="D563" t="s">
        <v>1288</v>
      </c>
      <c r="E563" t="s">
        <v>1236</v>
      </c>
      <c r="F563" s="1" t="s">
        <v>295</v>
      </c>
      <c r="G563" s="9" t="s">
        <v>20</v>
      </c>
    </row>
    <row r="564" spans="1:7">
      <c r="A564" t="s">
        <v>20</v>
      </c>
      <c r="B564" t="s">
        <v>13</v>
      </c>
      <c r="C564" t="s">
        <v>1289</v>
      </c>
      <c r="D564" t="s">
        <v>1290</v>
      </c>
      <c r="E564" t="s">
        <v>1250</v>
      </c>
      <c r="F564" s="1" t="s">
        <v>295</v>
      </c>
      <c r="G564" s="9" t="s">
        <v>20</v>
      </c>
    </row>
    <row r="565" spans="1:7">
      <c r="A565" t="s">
        <v>20</v>
      </c>
      <c r="B565" t="s">
        <v>2</v>
      </c>
      <c r="C565" t="s">
        <v>1291</v>
      </c>
      <c r="D565" t="s">
        <v>1292</v>
      </c>
      <c r="E565" t="s">
        <v>1293</v>
      </c>
      <c r="F565" s="1" t="s">
        <v>295</v>
      </c>
      <c r="G565" s="9" t="s">
        <v>20</v>
      </c>
    </row>
    <row r="566" spans="1:7">
      <c r="A566" t="s">
        <v>20</v>
      </c>
      <c r="B566" t="s">
        <v>15</v>
      </c>
      <c r="C566" t="s">
        <v>1294</v>
      </c>
      <c r="D566" t="s">
        <v>1295</v>
      </c>
      <c r="E566" t="s">
        <v>1218</v>
      </c>
      <c r="F566" s="1" t="s">
        <v>295</v>
      </c>
      <c r="G566" s="9" t="s">
        <v>20</v>
      </c>
    </row>
    <row r="567" spans="1:7">
      <c r="A567" t="s">
        <v>20</v>
      </c>
      <c r="B567" t="s">
        <v>2</v>
      </c>
      <c r="C567" t="s">
        <v>1296</v>
      </c>
      <c r="D567" t="s">
        <v>1297</v>
      </c>
      <c r="E567" t="s">
        <v>1261</v>
      </c>
      <c r="F567" s="1" t="s">
        <v>295</v>
      </c>
      <c r="G567" s="9" t="s">
        <v>20</v>
      </c>
    </row>
    <row r="568" spans="1:7">
      <c r="A568" t="s">
        <v>20</v>
      </c>
      <c r="B568" t="s">
        <v>15</v>
      </c>
      <c r="C568" t="s">
        <v>1298</v>
      </c>
      <c r="D568" t="s">
        <v>1299</v>
      </c>
      <c r="E568" t="s">
        <v>1236</v>
      </c>
      <c r="F568" s="1" t="s">
        <v>295</v>
      </c>
      <c r="G568" s="9" t="s">
        <v>20</v>
      </c>
    </row>
    <row r="569" spans="1:7">
      <c r="A569" t="s">
        <v>20</v>
      </c>
      <c r="B569" t="s">
        <v>48</v>
      </c>
      <c r="C569" t="s">
        <v>1300</v>
      </c>
      <c r="D569" t="s">
        <v>1301</v>
      </c>
      <c r="E569" t="s">
        <v>1302</v>
      </c>
      <c r="F569" s="1" t="s">
        <v>295</v>
      </c>
      <c r="G569" s="9" t="s">
        <v>20</v>
      </c>
    </row>
    <row r="570" spans="1:7">
      <c r="A570" t="s">
        <v>20</v>
      </c>
      <c r="B570" t="s">
        <v>2</v>
      </c>
      <c r="C570" t="s">
        <v>1303</v>
      </c>
      <c r="D570" t="s">
        <v>1304</v>
      </c>
      <c r="E570" t="s">
        <v>1302</v>
      </c>
      <c r="F570" s="1" t="s">
        <v>295</v>
      </c>
      <c r="G570" s="9" t="s">
        <v>20</v>
      </c>
    </row>
    <row r="571" spans="1:7">
      <c r="A571" t="s">
        <v>20</v>
      </c>
      <c r="B571" t="s">
        <v>15</v>
      </c>
      <c r="C571" t="s">
        <v>1305</v>
      </c>
      <c r="D571" t="s">
        <v>367</v>
      </c>
      <c r="E571" t="s">
        <v>368</v>
      </c>
      <c r="F571" s="1" t="s">
        <v>295</v>
      </c>
      <c r="G571" s="9" t="s">
        <v>26</v>
      </c>
    </row>
    <row r="572" spans="1:7">
      <c r="A572" t="s">
        <v>20</v>
      </c>
      <c r="B572" t="s">
        <v>2</v>
      </c>
      <c r="C572" t="s">
        <v>1306</v>
      </c>
      <c r="D572" t="s">
        <v>1307</v>
      </c>
      <c r="E572" t="s">
        <v>368</v>
      </c>
      <c r="F572" s="1" t="s">
        <v>295</v>
      </c>
      <c r="G572" s="9" t="s">
        <v>26</v>
      </c>
    </row>
    <row r="573" spans="1:7">
      <c r="A573" t="s">
        <v>20</v>
      </c>
      <c r="B573" t="s">
        <v>21</v>
      </c>
      <c r="C573" t="s">
        <v>1308</v>
      </c>
      <c r="D573" t="s">
        <v>1309</v>
      </c>
      <c r="E573" t="s">
        <v>310</v>
      </c>
      <c r="F573" s="1" t="s">
        <v>295</v>
      </c>
      <c r="G573" s="9" t="s">
        <v>20</v>
      </c>
    </row>
    <row r="574" spans="1:7">
      <c r="A574" t="s">
        <v>20</v>
      </c>
      <c r="B574" t="s">
        <v>2</v>
      </c>
      <c r="C574" t="s">
        <v>1310</v>
      </c>
      <c r="D574" t="s">
        <v>1311</v>
      </c>
      <c r="E574" t="s">
        <v>459</v>
      </c>
      <c r="F574" s="1" t="s">
        <v>295</v>
      </c>
      <c r="G574" s="9" t="s">
        <v>20</v>
      </c>
    </row>
    <row r="575" spans="1:7">
      <c r="A575" t="s">
        <v>20</v>
      </c>
      <c r="B575" t="s">
        <v>15</v>
      </c>
      <c r="C575" t="s">
        <v>1312</v>
      </c>
      <c r="D575" t="s">
        <v>1313</v>
      </c>
      <c r="E575" t="s">
        <v>1270</v>
      </c>
      <c r="F575" s="1" t="s">
        <v>295</v>
      </c>
      <c r="G575" s="9" t="s">
        <v>20</v>
      </c>
    </row>
    <row r="576" spans="1:7">
      <c r="A576" t="s">
        <v>20</v>
      </c>
      <c r="B576" t="s">
        <v>15</v>
      </c>
      <c r="C576" t="s">
        <v>1314</v>
      </c>
      <c r="D576" t="s">
        <v>1315</v>
      </c>
      <c r="E576" t="s">
        <v>121</v>
      </c>
      <c r="F576" s="1" t="s">
        <v>295</v>
      </c>
      <c r="G576" s="9" t="s">
        <v>20</v>
      </c>
    </row>
    <row r="577" spans="1:7">
      <c r="A577" t="s">
        <v>20</v>
      </c>
      <c r="B577" t="s">
        <v>2</v>
      </c>
      <c r="C577" t="s">
        <v>1316</v>
      </c>
      <c r="D577" t="s">
        <v>1317</v>
      </c>
      <c r="E577" t="s">
        <v>451</v>
      </c>
      <c r="F577" s="1" t="s">
        <v>295</v>
      </c>
      <c r="G577" s="9" t="s">
        <v>20</v>
      </c>
    </row>
    <row r="578" spans="1:7">
      <c r="A578" t="s">
        <v>20</v>
      </c>
      <c r="B578" t="s">
        <v>2</v>
      </c>
      <c r="C578" t="s">
        <v>1318</v>
      </c>
      <c r="D578" t="s">
        <v>1319</v>
      </c>
      <c r="E578" t="s">
        <v>319</v>
      </c>
      <c r="F578" s="1" t="s">
        <v>295</v>
      </c>
      <c r="G578" s="9" t="s">
        <v>20</v>
      </c>
    </row>
    <row r="579" spans="1:7">
      <c r="A579" t="s">
        <v>20</v>
      </c>
      <c r="B579" t="s">
        <v>54</v>
      </c>
      <c r="C579" t="s">
        <v>1320</v>
      </c>
      <c r="D579" t="s">
        <v>1321</v>
      </c>
      <c r="E579" t="s">
        <v>1227</v>
      </c>
      <c r="F579" s="1" t="s">
        <v>295</v>
      </c>
      <c r="G579" s="9" t="s">
        <v>20</v>
      </c>
    </row>
    <row r="580" spans="1:7">
      <c r="A580" t="s">
        <v>20</v>
      </c>
      <c r="B580" t="s">
        <v>3</v>
      </c>
      <c r="C580" t="s">
        <v>1322</v>
      </c>
      <c r="D580" t="s">
        <v>1323</v>
      </c>
      <c r="E580" t="s">
        <v>1293</v>
      </c>
      <c r="F580" s="1" t="s">
        <v>295</v>
      </c>
      <c r="G580" s="9" t="s">
        <v>20</v>
      </c>
    </row>
    <row r="581" spans="1:7">
      <c r="A581" t="s">
        <v>20</v>
      </c>
      <c r="B581" t="s">
        <v>13</v>
      </c>
      <c r="C581" t="s">
        <v>1324</v>
      </c>
      <c r="D581" t="s">
        <v>1325</v>
      </c>
      <c r="E581" t="s">
        <v>1250</v>
      </c>
      <c r="F581" s="1" t="s">
        <v>295</v>
      </c>
      <c r="G581" s="9" t="s">
        <v>20</v>
      </c>
    </row>
    <row r="582" spans="1:7">
      <c r="A582" t="s">
        <v>20</v>
      </c>
      <c r="B582" t="s">
        <v>2</v>
      </c>
      <c r="C582" t="s">
        <v>1326</v>
      </c>
      <c r="D582" t="s">
        <v>1327</v>
      </c>
      <c r="E582" t="s">
        <v>1293</v>
      </c>
      <c r="F582" s="1" t="s">
        <v>295</v>
      </c>
      <c r="G582" s="9" t="s">
        <v>20</v>
      </c>
    </row>
    <row r="583" spans="1:7">
      <c r="A583" t="s">
        <v>20</v>
      </c>
      <c r="B583" t="s">
        <v>2</v>
      </c>
      <c r="C583" t="s">
        <v>1328</v>
      </c>
      <c r="D583" t="s">
        <v>1329</v>
      </c>
      <c r="E583" t="s">
        <v>1227</v>
      </c>
      <c r="F583" s="1" t="s">
        <v>295</v>
      </c>
      <c r="G583" s="9" t="s">
        <v>20</v>
      </c>
    </row>
    <row r="584" spans="1:7">
      <c r="A584" t="s">
        <v>20</v>
      </c>
      <c r="B584" t="s">
        <v>25</v>
      </c>
      <c r="C584" t="s">
        <v>1330</v>
      </c>
      <c r="D584" t="s">
        <v>1331</v>
      </c>
      <c r="E584" t="s">
        <v>1261</v>
      </c>
      <c r="F584" s="1" t="s">
        <v>295</v>
      </c>
      <c r="G584" s="9" t="s">
        <v>20</v>
      </c>
    </row>
    <row r="585" spans="1:7">
      <c r="A585" t="s">
        <v>20</v>
      </c>
      <c r="B585" t="s">
        <v>28</v>
      </c>
      <c r="C585" t="s">
        <v>1332</v>
      </c>
      <c r="D585" t="s">
        <v>1333</v>
      </c>
      <c r="E585" t="s">
        <v>368</v>
      </c>
      <c r="F585" s="1" t="s">
        <v>295</v>
      </c>
      <c r="G585" s="9" t="s">
        <v>26</v>
      </c>
    </row>
    <row r="586" spans="1:7">
      <c r="A586" t="s">
        <v>20</v>
      </c>
      <c r="B586" t="s">
        <v>2</v>
      </c>
      <c r="C586" t="s">
        <v>1334</v>
      </c>
      <c r="D586" t="s">
        <v>1335</v>
      </c>
      <c r="E586" t="s">
        <v>121</v>
      </c>
      <c r="F586" s="1" t="s">
        <v>295</v>
      </c>
      <c r="G586" s="9" t="s">
        <v>20</v>
      </c>
    </row>
    <row r="587" spans="1:7">
      <c r="A587" t="s">
        <v>20</v>
      </c>
      <c r="B587" t="s">
        <v>15</v>
      </c>
      <c r="C587" t="s">
        <v>1336</v>
      </c>
      <c r="D587" t="s">
        <v>443</v>
      </c>
      <c r="E587" t="s">
        <v>310</v>
      </c>
      <c r="F587" s="1" t="s">
        <v>295</v>
      </c>
      <c r="G587" s="9" t="s">
        <v>26</v>
      </c>
    </row>
    <row r="588" spans="1:7">
      <c r="A588" t="s">
        <v>20</v>
      </c>
      <c r="B588" t="s">
        <v>2</v>
      </c>
      <c r="C588" t="s">
        <v>1337</v>
      </c>
      <c r="D588" t="s">
        <v>1338</v>
      </c>
      <c r="E588" t="s">
        <v>1293</v>
      </c>
      <c r="F588" s="1" t="s">
        <v>295</v>
      </c>
      <c r="G588" s="9" t="s">
        <v>20</v>
      </c>
    </row>
    <row r="589" spans="1:7">
      <c r="A589" t="s">
        <v>20</v>
      </c>
      <c r="B589" t="s">
        <v>2</v>
      </c>
      <c r="C589" t="s">
        <v>1339</v>
      </c>
      <c r="D589" t="s">
        <v>1340</v>
      </c>
      <c r="E589" t="s">
        <v>1227</v>
      </c>
      <c r="F589" s="1" t="s">
        <v>295</v>
      </c>
      <c r="G589" s="9" t="s">
        <v>20</v>
      </c>
    </row>
    <row r="590" spans="1:7">
      <c r="A590" t="s">
        <v>20</v>
      </c>
      <c r="B590" t="s">
        <v>2</v>
      </c>
      <c r="C590" t="s">
        <v>1341</v>
      </c>
      <c r="D590" t="s">
        <v>1342</v>
      </c>
      <c r="E590" t="s">
        <v>459</v>
      </c>
      <c r="F590" s="1" t="s">
        <v>295</v>
      </c>
      <c r="G590" s="9" t="s">
        <v>20</v>
      </c>
    </row>
    <row r="591" spans="1:7">
      <c r="A591" t="s">
        <v>20</v>
      </c>
      <c r="B591" t="s">
        <v>3</v>
      </c>
      <c r="C591" t="s">
        <v>1343</v>
      </c>
      <c r="D591" t="s">
        <v>1344</v>
      </c>
      <c r="E591" t="s">
        <v>459</v>
      </c>
      <c r="F591" s="1" t="s">
        <v>295</v>
      </c>
      <c r="G591" s="9" t="s">
        <v>20</v>
      </c>
    </row>
    <row r="592" spans="1:7">
      <c r="A592" t="s">
        <v>20</v>
      </c>
      <c r="B592" t="s">
        <v>3</v>
      </c>
      <c r="C592" t="s">
        <v>1345</v>
      </c>
      <c r="D592" t="s">
        <v>1346</v>
      </c>
      <c r="E592" t="s">
        <v>459</v>
      </c>
      <c r="F592" s="1" t="s">
        <v>295</v>
      </c>
      <c r="G592" s="9" t="s">
        <v>20</v>
      </c>
    </row>
    <row r="593" spans="1:7">
      <c r="A593" t="s">
        <v>20</v>
      </c>
      <c r="B593" t="s">
        <v>13</v>
      </c>
      <c r="C593" t="s">
        <v>1347</v>
      </c>
      <c r="D593" t="s">
        <v>1348</v>
      </c>
      <c r="E593" t="s">
        <v>1349</v>
      </c>
      <c r="F593" s="1" t="s">
        <v>295</v>
      </c>
      <c r="G593" s="9" t="s">
        <v>20</v>
      </c>
    </row>
    <row r="594" spans="1:7">
      <c r="A594" t="s">
        <v>20</v>
      </c>
      <c r="B594" t="s">
        <v>2</v>
      </c>
      <c r="C594" t="s">
        <v>1350</v>
      </c>
      <c r="D594" t="s">
        <v>1351</v>
      </c>
      <c r="E594" t="s">
        <v>1236</v>
      </c>
      <c r="F594" s="1" t="s">
        <v>295</v>
      </c>
      <c r="G594" s="9" t="s">
        <v>20</v>
      </c>
    </row>
    <row r="595" spans="1:7">
      <c r="A595" t="s">
        <v>20</v>
      </c>
      <c r="B595" t="s">
        <v>2</v>
      </c>
      <c r="C595" t="s">
        <v>1352</v>
      </c>
      <c r="D595" t="s">
        <v>1353</v>
      </c>
      <c r="E595" t="s">
        <v>368</v>
      </c>
      <c r="F595" s="1" t="s">
        <v>295</v>
      </c>
      <c r="G595" s="9" t="s">
        <v>26</v>
      </c>
    </row>
    <row r="596" spans="1:7">
      <c r="A596" t="s">
        <v>20</v>
      </c>
      <c r="B596" t="s">
        <v>2</v>
      </c>
      <c r="C596" t="s">
        <v>1354</v>
      </c>
      <c r="D596" t="s">
        <v>1355</v>
      </c>
      <c r="E596" t="s">
        <v>332</v>
      </c>
      <c r="F596" s="1" t="s">
        <v>295</v>
      </c>
      <c r="G596" s="9" t="s">
        <v>20</v>
      </c>
    </row>
    <row r="597" spans="1:7">
      <c r="A597" t="s">
        <v>20</v>
      </c>
      <c r="B597" t="s">
        <v>15</v>
      </c>
      <c r="C597" t="s">
        <v>1356</v>
      </c>
      <c r="D597" t="s">
        <v>1357</v>
      </c>
      <c r="E597" t="s">
        <v>1227</v>
      </c>
      <c r="F597" s="1" t="s">
        <v>295</v>
      </c>
      <c r="G597" s="9" t="s">
        <v>20</v>
      </c>
    </row>
    <row r="598" spans="1:7">
      <c r="A598" t="s">
        <v>20</v>
      </c>
      <c r="B598" t="s">
        <v>3</v>
      </c>
      <c r="C598" t="s">
        <v>1358</v>
      </c>
      <c r="D598" t="s">
        <v>1359</v>
      </c>
      <c r="E598" t="s">
        <v>121</v>
      </c>
      <c r="F598" s="1" t="s">
        <v>295</v>
      </c>
      <c r="G598" s="9" t="s">
        <v>20</v>
      </c>
    </row>
    <row r="599" spans="1:7">
      <c r="A599" t="s">
        <v>20</v>
      </c>
      <c r="B599" t="s">
        <v>2</v>
      </c>
      <c r="C599" t="s">
        <v>1360</v>
      </c>
      <c r="D599" t="s">
        <v>1361</v>
      </c>
      <c r="E599" t="s">
        <v>1362</v>
      </c>
      <c r="F599" s="1" t="s">
        <v>295</v>
      </c>
      <c r="G599" s="9" t="s">
        <v>20</v>
      </c>
    </row>
    <row r="600" spans="1:7">
      <c r="A600" t="s">
        <v>20</v>
      </c>
      <c r="B600" t="s">
        <v>13</v>
      </c>
      <c r="C600" t="s">
        <v>1363</v>
      </c>
      <c r="D600" t="s">
        <v>1364</v>
      </c>
      <c r="E600" t="s">
        <v>1349</v>
      </c>
      <c r="F600" s="1" t="s">
        <v>295</v>
      </c>
      <c r="G600" s="9" t="s">
        <v>20</v>
      </c>
    </row>
    <row r="601" spans="1:7">
      <c r="A601" t="s">
        <v>20</v>
      </c>
      <c r="B601" t="s">
        <v>2</v>
      </c>
      <c r="C601" t="s">
        <v>1365</v>
      </c>
      <c r="D601" t="s">
        <v>1366</v>
      </c>
      <c r="E601" t="s">
        <v>1270</v>
      </c>
      <c r="F601" s="1" t="s">
        <v>295</v>
      </c>
      <c r="G601" s="9" t="s">
        <v>20</v>
      </c>
    </row>
    <row r="602" spans="1:7">
      <c r="A602" t="s">
        <v>20</v>
      </c>
      <c r="B602" t="s">
        <v>3</v>
      </c>
      <c r="C602" t="s">
        <v>1367</v>
      </c>
      <c r="D602" t="s">
        <v>1368</v>
      </c>
      <c r="E602" t="s">
        <v>1270</v>
      </c>
      <c r="F602" s="1" t="s">
        <v>295</v>
      </c>
      <c r="G602" s="9" t="s">
        <v>20</v>
      </c>
    </row>
    <row r="603" spans="1:7">
      <c r="A603" t="s">
        <v>20</v>
      </c>
      <c r="B603" t="s">
        <v>2</v>
      </c>
      <c r="C603" t="s">
        <v>1369</v>
      </c>
      <c r="D603" t="s">
        <v>1370</v>
      </c>
      <c r="E603" t="s">
        <v>1371</v>
      </c>
      <c r="F603" s="1" t="s">
        <v>295</v>
      </c>
      <c r="G603" s="9" t="s">
        <v>20</v>
      </c>
    </row>
    <row r="604" spans="1:7">
      <c r="A604" t="s">
        <v>20</v>
      </c>
      <c r="B604" t="s">
        <v>3</v>
      </c>
      <c r="C604" t="s">
        <v>1372</v>
      </c>
      <c r="D604" t="s">
        <v>1373</v>
      </c>
      <c r="E604" t="s">
        <v>310</v>
      </c>
      <c r="F604" s="1" t="s">
        <v>295</v>
      </c>
      <c r="G604" s="9" t="s">
        <v>20</v>
      </c>
    </row>
    <row r="605" spans="1:7">
      <c r="A605" t="s">
        <v>20</v>
      </c>
      <c r="B605" t="s">
        <v>2</v>
      </c>
      <c r="C605" t="s">
        <v>1374</v>
      </c>
      <c r="D605" t="s">
        <v>1375</v>
      </c>
      <c r="E605" t="s">
        <v>1245</v>
      </c>
      <c r="F605" s="1" t="s">
        <v>295</v>
      </c>
      <c r="G605" s="9" t="s">
        <v>20</v>
      </c>
    </row>
    <row r="606" spans="1:7">
      <c r="A606" t="s">
        <v>20</v>
      </c>
      <c r="B606" t="s">
        <v>2</v>
      </c>
      <c r="C606" t="s">
        <v>1376</v>
      </c>
      <c r="D606" t="s">
        <v>1377</v>
      </c>
      <c r="E606" t="s">
        <v>1378</v>
      </c>
      <c r="F606" s="1" t="s">
        <v>295</v>
      </c>
      <c r="G606" s="9" t="s">
        <v>20</v>
      </c>
    </row>
    <row r="607" spans="1:7">
      <c r="A607" t="s">
        <v>20</v>
      </c>
      <c r="B607" t="s">
        <v>2</v>
      </c>
      <c r="C607" t="s">
        <v>1379</v>
      </c>
      <c r="D607" t="s">
        <v>1380</v>
      </c>
      <c r="E607" t="s">
        <v>121</v>
      </c>
      <c r="F607" s="1" t="s">
        <v>295</v>
      </c>
      <c r="G607" s="9" t="s">
        <v>20</v>
      </c>
    </row>
    <row r="608" spans="1:7">
      <c r="A608" t="s">
        <v>20</v>
      </c>
      <c r="B608" t="s">
        <v>48</v>
      </c>
      <c r="C608" t="s">
        <v>1381</v>
      </c>
      <c r="D608" t="s">
        <v>1382</v>
      </c>
      <c r="E608" t="s">
        <v>1250</v>
      </c>
      <c r="F608" s="1" t="s">
        <v>295</v>
      </c>
      <c r="G608" s="9" t="s">
        <v>20</v>
      </c>
    </row>
    <row r="609" spans="1:7">
      <c r="A609" t="s">
        <v>20</v>
      </c>
      <c r="B609" t="s">
        <v>2</v>
      </c>
      <c r="C609" t="s">
        <v>1383</v>
      </c>
      <c r="D609" t="s">
        <v>1384</v>
      </c>
      <c r="E609" t="s">
        <v>1362</v>
      </c>
      <c r="F609" s="1" t="s">
        <v>295</v>
      </c>
      <c r="G609" s="9" t="s">
        <v>20</v>
      </c>
    </row>
    <row r="610" spans="1:7">
      <c r="A610" t="s">
        <v>20</v>
      </c>
      <c r="B610" t="s">
        <v>2</v>
      </c>
      <c r="C610" t="s">
        <v>1385</v>
      </c>
      <c r="D610" t="s">
        <v>1386</v>
      </c>
      <c r="E610" t="s">
        <v>1387</v>
      </c>
      <c r="F610" s="1" t="s">
        <v>295</v>
      </c>
      <c r="G610" s="9" t="s">
        <v>20</v>
      </c>
    </row>
    <row r="611" spans="1:7">
      <c r="A611" t="s">
        <v>20</v>
      </c>
      <c r="B611" t="s">
        <v>2</v>
      </c>
      <c r="C611" t="s">
        <v>1388</v>
      </c>
      <c r="D611" t="s">
        <v>1389</v>
      </c>
      <c r="E611" t="s">
        <v>1267</v>
      </c>
      <c r="F611" s="1" t="s">
        <v>295</v>
      </c>
      <c r="G611" s="9" t="s">
        <v>26</v>
      </c>
    </row>
    <row r="612" spans="1:7">
      <c r="A612" t="s">
        <v>20</v>
      </c>
      <c r="B612" t="s">
        <v>2</v>
      </c>
      <c r="C612" t="s">
        <v>1390</v>
      </c>
      <c r="D612" t="s">
        <v>1391</v>
      </c>
      <c r="E612" t="s">
        <v>1270</v>
      </c>
      <c r="F612" s="1" t="s">
        <v>295</v>
      </c>
      <c r="G612" s="9" t="s">
        <v>20</v>
      </c>
    </row>
    <row r="613" spans="1:7">
      <c r="A613" t="s">
        <v>20</v>
      </c>
      <c r="B613" t="s">
        <v>2</v>
      </c>
      <c r="C613" t="s">
        <v>1392</v>
      </c>
      <c r="D613" t="s">
        <v>1393</v>
      </c>
      <c r="E613" t="s">
        <v>459</v>
      </c>
      <c r="F613" s="1" t="s">
        <v>295</v>
      </c>
      <c r="G613" s="9" t="s">
        <v>20</v>
      </c>
    </row>
    <row r="614" spans="1:7">
      <c r="A614" t="s">
        <v>20</v>
      </c>
      <c r="B614" t="s">
        <v>2</v>
      </c>
      <c r="C614" t="s">
        <v>1394</v>
      </c>
      <c r="D614" t="s">
        <v>1395</v>
      </c>
      <c r="E614" t="s">
        <v>1256</v>
      </c>
      <c r="F614" s="1" t="s">
        <v>295</v>
      </c>
      <c r="G614" s="9" t="s">
        <v>20</v>
      </c>
    </row>
    <row r="615" spans="1:7">
      <c r="A615" t="s">
        <v>20</v>
      </c>
      <c r="B615" t="s">
        <v>2</v>
      </c>
      <c r="C615" t="s">
        <v>1396</v>
      </c>
      <c r="D615" t="s">
        <v>1397</v>
      </c>
      <c r="E615" t="s">
        <v>1245</v>
      </c>
      <c r="F615" s="1" t="s">
        <v>295</v>
      </c>
      <c r="G615" s="9" t="s">
        <v>20</v>
      </c>
    </row>
    <row r="616" spans="1:7">
      <c r="A616" t="s">
        <v>20</v>
      </c>
      <c r="B616" t="s">
        <v>13</v>
      </c>
      <c r="C616" t="s">
        <v>1398</v>
      </c>
      <c r="D616" t="s">
        <v>1399</v>
      </c>
      <c r="E616" t="s">
        <v>1400</v>
      </c>
      <c r="F616" s="1" t="s">
        <v>295</v>
      </c>
      <c r="G616" s="9" t="s">
        <v>20</v>
      </c>
    </row>
    <row r="617" spans="1:7">
      <c r="A617" t="s">
        <v>20</v>
      </c>
      <c r="B617" t="s">
        <v>47</v>
      </c>
      <c r="C617" t="s">
        <v>1401</v>
      </c>
      <c r="D617" t="s">
        <v>1402</v>
      </c>
      <c r="E617" t="s">
        <v>1256</v>
      </c>
      <c r="F617" s="1" t="s">
        <v>295</v>
      </c>
      <c r="G617" s="9" t="s">
        <v>20</v>
      </c>
    </row>
    <row r="618" spans="1:7">
      <c r="A618" t="s">
        <v>20</v>
      </c>
      <c r="B618" t="s">
        <v>2</v>
      </c>
      <c r="C618" t="s">
        <v>1403</v>
      </c>
      <c r="D618" t="s">
        <v>1404</v>
      </c>
      <c r="E618" t="s">
        <v>1405</v>
      </c>
      <c r="F618" s="1" t="s">
        <v>295</v>
      </c>
      <c r="G618" s="9" t="s">
        <v>20</v>
      </c>
    </row>
    <row r="619" spans="1:7">
      <c r="A619" t="s">
        <v>20</v>
      </c>
      <c r="B619" t="s">
        <v>15</v>
      </c>
      <c r="C619" t="s">
        <v>1406</v>
      </c>
      <c r="D619" t="s">
        <v>1407</v>
      </c>
      <c r="E619" t="s">
        <v>459</v>
      </c>
      <c r="F619" s="1" t="s">
        <v>295</v>
      </c>
      <c r="G619" s="9" t="s">
        <v>20</v>
      </c>
    </row>
    <row r="620" spans="1:7">
      <c r="A620" t="s">
        <v>20</v>
      </c>
      <c r="B620" t="s">
        <v>2</v>
      </c>
      <c r="C620" t="s">
        <v>1408</v>
      </c>
      <c r="D620" t="s">
        <v>1409</v>
      </c>
      <c r="E620" t="s">
        <v>1236</v>
      </c>
      <c r="F620" s="1" t="s">
        <v>295</v>
      </c>
      <c r="G620" s="9" t="s">
        <v>20</v>
      </c>
    </row>
    <row r="621" spans="1:7">
      <c r="A621" t="s">
        <v>20</v>
      </c>
      <c r="B621" t="s">
        <v>2</v>
      </c>
      <c r="C621" t="s">
        <v>1410</v>
      </c>
      <c r="D621" t="s">
        <v>1411</v>
      </c>
      <c r="E621" t="s">
        <v>459</v>
      </c>
      <c r="F621" s="1" t="s">
        <v>295</v>
      </c>
      <c r="G621" s="9" t="s">
        <v>20</v>
      </c>
    </row>
    <row r="622" spans="1:7">
      <c r="A622" t="s">
        <v>20</v>
      </c>
      <c r="B622" t="s">
        <v>2</v>
      </c>
      <c r="C622" t="s">
        <v>1412</v>
      </c>
      <c r="D622" t="s">
        <v>1413</v>
      </c>
      <c r="E622" t="s">
        <v>1302</v>
      </c>
      <c r="F622" s="1" t="s">
        <v>295</v>
      </c>
      <c r="G622" s="9" t="s">
        <v>20</v>
      </c>
    </row>
    <row r="623" spans="1:7">
      <c r="A623" t="s">
        <v>20</v>
      </c>
      <c r="B623" t="s">
        <v>15</v>
      </c>
      <c r="C623" t="s">
        <v>1414</v>
      </c>
      <c r="D623" t="s">
        <v>1415</v>
      </c>
      <c r="E623" t="s">
        <v>1227</v>
      </c>
      <c r="F623" s="1" t="s">
        <v>295</v>
      </c>
      <c r="G623" s="9" t="s">
        <v>10</v>
      </c>
    </row>
    <row r="624" spans="1:7">
      <c r="A624" t="s">
        <v>20</v>
      </c>
      <c r="B624" t="s">
        <v>3</v>
      </c>
      <c r="C624" t="s">
        <v>1416</v>
      </c>
      <c r="D624" t="s">
        <v>1417</v>
      </c>
      <c r="E624" t="s">
        <v>1362</v>
      </c>
      <c r="F624" s="1" t="s">
        <v>295</v>
      </c>
      <c r="G624" s="9" t="s">
        <v>20</v>
      </c>
    </row>
    <row r="625" spans="1:7">
      <c r="A625" t="s">
        <v>20</v>
      </c>
      <c r="B625" t="s">
        <v>15</v>
      </c>
      <c r="C625" t="s">
        <v>1418</v>
      </c>
      <c r="D625" t="s">
        <v>1419</v>
      </c>
      <c r="E625" t="s">
        <v>1293</v>
      </c>
      <c r="F625" s="1" t="s">
        <v>295</v>
      </c>
      <c r="G625" s="9" t="s">
        <v>20</v>
      </c>
    </row>
    <row r="626" spans="1:7">
      <c r="A626" t="s">
        <v>20</v>
      </c>
      <c r="B626" t="s">
        <v>2</v>
      </c>
      <c r="C626" t="s">
        <v>1420</v>
      </c>
      <c r="D626" t="s">
        <v>1421</v>
      </c>
      <c r="E626" t="s">
        <v>121</v>
      </c>
      <c r="F626" s="1" t="s">
        <v>295</v>
      </c>
      <c r="G626" s="9" t="s">
        <v>20</v>
      </c>
    </row>
    <row r="627" spans="1:7">
      <c r="A627" t="s">
        <v>20</v>
      </c>
      <c r="B627" t="s">
        <v>2</v>
      </c>
      <c r="C627" t="s">
        <v>1422</v>
      </c>
      <c r="D627" t="s">
        <v>1423</v>
      </c>
      <c r="E627" t="s">
        <v>1424</v>
      </c>
      <c r="F627" s="1" t="s">
        <v>295</v>
      </c>
      <c r="G627" s="9" t="s">
        <v>20</v>
      </c>
    </row>
    <row r="628" spans="1:7">
      <c r="A628" t="s">
        <v>20</v>
      </c>
      <c r="B628" t="s">
        <v>55</v>
      </c>
      <c r="C628" t="s">
        <v>1425</v>
      </c>
      <c r="D628" t="s">
        <v>1426</v>
      </c>
      <c r="E628" t="s">
        <v>1427</v>
      </c>
      <c r="F628" s="1" t="s">
        <v>295</v>
      </c>
      <c r="G628" s="9" t="s">
        <v>20</v>
      </c>
    </row>
    <row r="629" spans="1:7">
      <c r="A629" t="s">
        <v>20</v>
      </c>
      <c r="B629" t="s">
        <v>2</v>
      </c>
      <c r="C629" t="s">
        <v>1428</v>
      </c>
      <c r="D629" t="s">
        <v>1429</v>
      </c>
      <c r="E629" t="s">
        <v>1253</v>
      </c>
      <c r="F629" s="1" t="s">
        <v>295</v>
      </c>
      <c r="G629" s="9" t="s">
        <v>20</v>
      </c>
    </row>
    <row r="630" spans="1:7">
      <c r="A630" t="s">
        <v>20</v>
      </c>
      <c r="B630" t="s">
        <v>2</v>
      </c>
      <c r="C630" t="s">
        <v>1430</v>
      </c>
      <c r="D630" t="s">
        <v>1431</v>
      </c>
      <c r="E630" t="s">
        <v>1293</v>
      </c>
      <c r="F630" s="1" t="s">
        <v>295</v>
      </c>
      <c r="G630" s="9" t="s">
        <v>20</v>
      </c>
    </row>
    <row r="631" spans="1:7">
      <c r="A631" t="s">
        <v>20</v>
      </c>
      <c r="B631" t="s">
        <v>21</v>
      </c>
      <c r="C631" t="s">
        <v>1432</v>
      </c>
      <c r="D631" t="s">
        <v>1433</v>
      </c>
      <c r="E631" t="s">
        <v>1434</v>
      </c>
      <c r="F631" s="1" t="s">
        <v>295</v>
      </c>
      <c r="G631" s="9" t="s">
        <v>20</v>
      </c>
    </row>
    <row r="632" spans="1:7">
      <c r="A632" t="s">
        <v>20</v>
      </c>
      <c r="B632" t="s">
        <v>2</v>
      </c>
      <c r="C632" t="s">
        <v>1435</v>
      </c>
      <c r="D632" t="s">
        <v>1436</v>
      </c>
      <c r="E632" t="s">
        <v>1218</v>
      </c>
      <c r="F632" s="1" t="s">
        <v>295</v>
      </c>
      <c r="G632" s="9" t="s">
        <v>20</v>
      </c>
    </row>
    <row r="633" spans="1:7">
      <c r="A633" t="s">
        <v>20</v>
      </c>
      <c r="B633" t="s">
        <v>2</v>
      </c>
      <c r="C633" t="s">
        <v>1437</v>
      </c>
      <c r="D633" t="s">
        <v>1438</v>
      </c>
      <c r="E633" t="s">
        <v>368</v>
      </c>
      <c r="F633" s="1" t="s">
        <v>295</v>
      </c>
      <c r="G633" s="9" t="s">
        <v>26</v>
      </c>
    </row>
    <row r="634" spans="1:7">
      <c r="A634" t="s">
        <v>20</v>
      </c>
      <c r="B634" t="s">
        <v>2</v>
      </c>
      <c r="C634" t="s">
        <v>1439</v>
      </c>
      <c r="D634" t="s">
        <v>1440</v>
      </c>
      <c r="E634" t="s">
        <v>121</v>
      </c>
      <c r="F634" s="1" t="s">
        <v>295</v>
      </c>
      <c r="G634" s="9" t="s">
        <v>20</v>
      </c>
    </row>
    <row r="635" spans="1:7">
      <c r="A635" t="s">
        <v>20</v>
      </c>
      <c r="B635" t="s">
        <v>3</v>
      </c>
      <c r="C635" t="s">
        <v>1441</v>
      </c>
      <c r="D635" t="s">
        <v>1442</v>
      </c>
      <c r="E635" t="s">
        <v>1293</v>
      </c>
      <c r="F635" s="1" t="s">
        <v>295</v>
      </c>
      <c r="G635" s="9" t="s">
        <v>20</v>
      </c>
    </row>
    <row r="636" spans="1:7">
      <c r="A636" t="s">
        <v>20</v>
      </c>
      <c r="B636" t="s">
        <v>2</v>
      </c>
      <c r="C636" t="s">
        <v>1443</v>
      </c>
      <c r="D636" t="s">
        <v>1444</v>
      </c>
      <c r="E636" t="s">
        <v>1218</v>
      </c>
      <c r="F636" s="1" t="s">
        <v>295</v>
      </c>
      <c r="G636" s="9" t="s">
        <v>20</v>
      </c>
    </row>
    <row r="637" spans="1:7">
      <c r="A637" t="s">
        <v>26</v>
      </c>
      <c r="B637" t="s">
        <v>2</v>
      </c>
      <c r="C637" t="s">
        <v>1445</v>
      </c>
      <c r="D637" t="s">
        <v>1446</v>
      </c>
      <c r="E637" t="s">
        <v>397</v>
      </c>
      <c r="F637" s="1" t="s">
        <v>307</v>
      </c>
      <c r="G637" s="9" t="s">
        <v>11</v>
      </c>
    </row>
    <row r="638" spans="1:7">
      <c r="A638" t="s">
        <v>26</v>
      </c>
      <c r="B638" t="s">
        <v>2</v>
      </c>
      <c r="C638" t="s">
        <v>1447</v>
      </c>
      <c r="D638" t="s">
        <v>1448</v>
      </c>
      <c r="E638" t="s">
        <v>426</v>
      </c>
      <c r="F638" s="1" t="s">
        <v>307</v>
      </c>
      <c r="G638" s="9" t="s">
        <v>11</v>
      </c>
    </row>
    <row r="639" spans="1:7">
      <c r="A639" t="s">
        <v>26</v>
      </c>
      <c r="B639" t="s">
        <v>2</v>
      </c>
      <c r="C639" t="s">
        <v>1449</v>
      </c>
      <c r="D639" t="s">
        <v>1450</v>
      </c>
      <c r="E639" t="s">
        <v>332</v>
      </c>
      <c r="F639" s="1" t="s">
        <v>307</v>
      </c>
      <c r="G639" s="9" t="s">
        <v>11</v>
      </c>
    </row>
    <row r="640" spans="1:7">
      <c r="A640" t="s">
        <v>26</v>
      </c>
      <c r="B640" t="s">
        <v>2</v>
      </c>
      <c r="C640" t="s">
        <v>1451</v>
      </c>
      <c r="D640" t="s">
        <v>1452</v>
      </c>
      <c r="E640" t="s">
        <v>426</v>
      </c>
      <c r="F640" s="1" t="s">
        <v>307</v>
      </c>
      <c r="G640" s="9" t="s">
        <v>11</v>
      </c>
    </row>
    <row r="641" spans="1:7">
      <c r="A641" t="s">
        <v>26</v>
      </c>
      <c r="B641" t="s">
        <v>33</v>
      </c>
      <c r="C641" t="s">
        <v>1453</v>
      </c>
      <c r="D641" t="s">
        <v>1454</v>
      </c>
      <c r="E641" t="s">
        <v>518</v>
      </c>
      <c r="F641" s="1" t="s">
        <v>307</v>
      </c>
      <c r="G641" s="9" t="s">
        <v>11</v>
      </c>
    </row>
    <row r="642" spans="1:7">
      <c r="A642" t="s">
        <v>26</v>
      </c>
      <c r="B642" t="s">
        <v>2</v>
      </c>
      <c r="C642" t="s">
        <v>1455</v>
      </c>
      <c r="D642" t="s">
        <v>1454</v>
      </c>
      <c r="E642" t="s">
        <v>518</v>
      </c>
      <c r="F642" s="1" t="s">
        <v>307</v>
      </c>
      <c r="G642" s="9" t="s">
        <v>11</v>
      </c>
    </row>
    <row r="643" spans="1:7">
      <c r="A643" t="s">
        <v>26</v>
      </c>
      <c r="B643" t="s">
        <v>2</v>
      </c>
      <c r="C643" t="s">
        <v>1456</v>
      </c>
      <c r="D643" t="s">
        <v>1457</v>
      </c>
      <c r="E643" t="s">
        <v>426</v>
      </c>
      <c r="F643" s="1" t="s">
        <v>307</v>
      </c>
      <c r="G643" s="9" t="s">
        <v>11</v>
      </c>
    </row>
    <row r="644" spans="1:7">
      <c r="A644" t="s">
        <v>26</v>
      </c>
      <c r="B644" t="s">
        <v>2</v>
      </c>
      <c r="C644" t="s">
        <v>1458</v>
      </c>
      <c r="D644" t="s">
        <v>1459</v>
      </c>
      <c r="E644" t="s">
        <v>462</v>
      </c>
      <c r="F644" s="1" t="s">
        <v>307</v>
      </c>
      <c r="G644" s="9" t="s">
        <v>11</v>
      </c>
    </row>
    <row r="645" spans="1:7">
      <c r="A645" t="s">
        <v>26</v>
      </c>
      <c r="B645" t="s">
        <v>3</v>
      </c>
      <c r="C645" t="s">
        <v>1460</v>
      </c>
      <c r="D645" t="s">
        <v>1461</v>
      </c>
      <c r="E645" t="s">
        <v>518</v>
      </c>
      <c r="F645" s="1" t="s">
        <v>307</v>
      </c>
      <c r="G645" s="9" t="s">
        <v>11</v>
      </c>
    </row>
    <row r="646" spans="1:7">
      <c r="A646" t="s">
        <v>26</v>
      </c>
      <c r="B646" t="s">
        <v>13</v>
      </c>
      <c r="C646" t="s">
        <v>1462</v>
      </c>
      <c r="D646" t="s">
        <v>1463</v>
      </c>
      <c r="E646" t="s">
        <v>518</v>
      </c>
      <c r="F646" s="1" t="s">
        <v>307</v>
      </c>
      <c r="G646" s="9" t="s">
        <v>11</v>
      </c>
    </row>
    <row r="647" spans="1:7">
      <c r="A647" t="s">
        <v>26</v>
      </c>
      <c r="B647" t="s">
        <v>2</v>
      </c>
      <c r="C647" t="s">
        <v>1464</v>
      </c>
      <c r="D647" t="s">
        <v>1465</v>
      </c>
      <c r="E647" t="s">
        <v>294</v>
      </c>
      <c r="F647" s="1" t="s">
        <v>307</v>
      </c>
      <c r="G647" s="9" t="s">
        <v>26</v>
      </c>
    </row>
    <row r="648" spans="1:7">
      <c r="A648" t="s">
        <v>26</v>
      </c>
      <c r="B648" t="s">
        <v>2</v>
      </c>
      <c r="C648" t="s">
        <v>1466</v>
      </c>
      <c r="D648" t="s">
        <v>1467</v>
      </c>
      <c r="E648" t="s">
        <v>1468</v>
      </c>
      <c r="F648" s="1" t="s">
        <v>307</v>
      </c>
      <c r="G648" s="9" t="s">
        <v>11</v>
      </c>
    </row>
    <row r="649" spans="1:7">
      <c r="A649" t="s">
        <v>26</v>
      </c>
      <c r="B649" t="s">
        <v>2</v>
      </c>
      <c r="C649" t="s">
        <v>1469</v>
      </c>
      <c r="D649" t="s">
        <v>1470</v>
      </c>
      <c r="E649" t="s">
        <v>374</v>
      </c>
      <c r="F649" s="1" t="s">
        <v>307</v>
      </c>
      <c r="G649" s="9" t="s">
        <v>11</v>
      </c>
    </row>
    <row r="650" spans="1:7">
      <c r="A650" t="s">
        <v>26</v>
      </c>
      <c r="B650" t="s">
        <v>30</v>
      </c>
      <c r="C650" t="s">
        <v>1471</v>
      </c>
      <c r="D650" t="s">
        <v>1472</v>
      </c>
      <c r="E650" t="s">
        <v>306</v>
      </c>
      <c r="F650" s="1" t="s">
        <v>307</v>
      </c>
      <c r="G650" s="9" t="s">
        <v>11</v>
      </c>
    </row>
    <row r="651" spans="1:7">
      <c r="A651" t="s">
        <v>26</v>
      </c>
      <c r="B651" t="s">
        <v>2</v>
      </c>
      <c r="C651" t="s">
        <v>1473</v>
      </c>
      <c r="D651" t="s">
        <v>1474</v>
      </c>
      <c r="E651" t="s">
        <v>426</v>
      </c>
      <c r="F651" s="1" t="s">
        <v>307</v>
      </c>
      <c r="G651" s="9" t="s">
        <v>11</v>
      </c>
    </row>
    <row r="652" spans="1:7">
      <c r="A652" t="s">
        <v>26</v>
      </c>
      <c r="B652" t="s">
        <v>2</v>
      </c>
      <c r="C652" t="s">
        <v>1475</v>
      </c>
      <c r="D652" t="s">
        <v>1476</v>
      </c>
      <c r="E652" t="s">
        <v>1468</v>
      </c>
      <c r="F652" s="1" t="s">
        <v>307</v>
      </c>
      <c r="G652" s="9" t="s">
        <v>11</v>
      </c>
    </row>
    <row r="653" spans="1:7">
      <c r="A653" t="s">
        <v>26</v>
      </c>
      <c r="B653" t="s">
        <v>2</v>
      </c>
      <c r="C653" t="s">
        <v>1477</v>
      </c>
      <c r="D653" t="s">
        <v>1478</v>
      </c>
      <c r="E653" t="s">
        <v>426</v>
      </c>
      <c r="F653" s="1" t="s">
        <v>307</v>
      </c>
      <c r="G653" s="9" t="s">
        <v>11</v>
      </c>
    </row>
    <row r="654" spans="1:7">
      <c r="A654" t="s">
        <v>26</v>
      </c>
      <c r="B654" t="s">
        <v>3</v>
      </c>
      <c r="C654" t="s">
        <v>1479</v>
      </c>
      <c r="D654" t="s">
        <v>1480</v>
      </c>
      <c r="E654" t="s">
        <v>1481</v>
      </c>
      <c r="F654" s="1" t="s">
        <v>307</v>
      </c>
      <c r="G654" s="9" t="s">
        <v>11</v>
      </c>
    </row>
    <row r="655" spans="1:7">
      <c r="A655" t="s">
        <v>26</v>
      </c>
      <c r="B655" t="s">
        <v>2</v>
      </c>
      <c r="C655" t="s">
        <v>1482</v>
      </c>
      <c r="D655" t="s">
        <v>1483</v>
      </c>
      <c r="E655" t="s">
        <v>294</v>
      </c>
      <c r="F655" s="1" t="s">
        <v>307</v>
      </c>
      <c r="G655" s="9" t="s">
        <v>26</v>
      </c>
    </row>
    <row r="656" spans="1:7">
      <c r="A656" t="s">
        <v>26</v>
      </c>
      <c r="B656" t="s">
        <v>3</v>
      </c>
      <c r="C656" t="s">
        <v>1484</v>
      </c>
      <c r="D656" t="s">
        <v>1485</v>
      </c>
      <c r="E656" t="s">
        <v>426</v>
      </c>
      <c r="F656" s="1" t="s">
        <v>307</v>
      </c>
      <c r="G656" s="9" t="s">
        <v>11</v>
      </c>
    </row>
    <row r="657" spans="1:7">
      <c r="A657" t="s">
        <v>26</v>
      </c>
      <c r="B657" t="s">
        <v>28</v>
      </c>
      <c r="C657" t="s">
        <v>1486</v>
      </c>
      <c r="D657" t="s">
        <v>1487</v>
      </c>
      <c r="E657" t="s">
        <v>391</v>
      </c>
      <c r="F657" s="1" t="s">
        <v>307</v>
      </c>
      <c r="G657" s="9" t="s">
        <v>11</v>
      </c>
    </row>
    <row r="658" spans="1:7">
      <c r="A658" t="s">
        <v>26</v>
      </c>
      <c r="B658" t="s">
        <v>2</v>
      </c>
      <c r="C658" t="s">
        <v>1488</v>
      </c>
      <c r="D658" t="s">
        <v>1489</v>
      </c>
      <c r="E658" t="s">
        <v>1468</v>
      </c>
      <c r="F658" s="1" t="s">
        <v>307</v>
      </c>
      <c r="G658" s="9" t="s">
        <v>11</v>
      </c>
    </row>
    <row r="659" spans="1:7">
      <c r="A659" t="s">
        <v>26</v>
      </c>
      <c r="B659" t="s">
        <v>3</v>
      </c>
      <c r="C659" t="s">
        <v>1490</v>
      </c>
      <c r="D659" t="s">
        <v>1491</v>
      </c>
      <c r="E659" t="s">
        <v>518</v>
      </c>
      <c r="F659" s="1" t="s">
        <v>307</v>
      </c>
      <c r="G659" s="9" t="s">
        <v>11</v>
      </c>
    </row>
    <row r="660" spans="1:7">
      <c r="A660" t="s">
        <v>26</v>
      </c>
      <c r="B660" t="s">
        <v>2</v>
      </c>
      <c r="C660" t="s">
        <v>1492</v>
      </c>
      <c r="D660" t="s">
        <v>1493</v>
      </c>
      <c r="E660" t="s">
        <v>294</v>
      </c>
      <c r="F660" s="1" t="s">
        <v>307</v>
      </c>
      <c r="G660" s="9" t="s">
        <v>26</v>
      </c>
    </row>
    <row r="661" spans="1:7">
      <c r="A661" t="s">
        <v>26</v>
      </c>
      <c r="B661" t="s">
        <v>15</v>
      </c>
      <c r="C661" t="s">
        <v>1494</v>
      </c>
      <c r="D661" t="s">
        <v>1495</v>
      </c>
      <c r="E661" t="s">
        <v>391</v>
      </c>
      <c r="F661" s="1" t="s">
        <v>307</v>
      </c>
      <c r="G661" s="9" t="s">
        <v>26</v>
      </c>
    </row>
    <row r="662" spans="1:7">
      <c r="A662" t="s">
        <v>26</v>
      </c>
      <c r="B662" t="s">
        <v>2</v>
      </c>
      <c r="C662" t="s">
        <v>1496</v>
      </c>
      <c r="D662" t="s">
        <v>1497</v>
      </c>
      <c r="E662" t="s">
        <v>294</v>
      </c>
      <c r="F662" s="1" t="s">
        <v>307</v>
      </c>
      <c r="G662" s="9" t="s">
        <v>26</v>
      </c>
    </row>
    <row r="663" spans="1:7">
      <c r="A663" t="s">
        <v>26</v>
      </c>
      <c r="B663" t="s">
        <v>2</v>
      </c>
      <c r="C663" t="s">
        <v>1498</v>
      </c>
      <c r="D663" t="s">
        <v>1499</v>
      </c>
      <c r="E663" t="s">
        <v>294</v>
      </c>
      <c r="F663" s="1" t="s">
        <v>307</v>
      </c>
      <c r="G663" s="9" t="s">
        <v>26</v>
      </c>
    </row>
    <row r="664" spans="1:7">
      <c r="A664" t="s">
        <v>26</v>
      </c>
      <c r="B664" t="s">
        <v>2</v>
      </c>
      <c r="C664" t="s">
        <v>1500</v>
      </c>
      <c r="D664" t="s">
        <v>1501</v>
      </c>
      <c r="E664" t="s">
        <v>571</v>
      </c>
      <c r="F664" s="1" t="s">
        <v>307</v>
      </c>
      <c r="G664" s="9" t="s">
        <v>11</v>
      </c>
    </row>
    <row r="665" spans="1:7">
      <c r="A665" t="s">
        <v>26</v>
      </c>
      <c r="B665" t="s">
        <v>3</v>
      </c>
      <c r="C665" t="s">
        <v>1502</v>
      </c>
      <c r="D665" t="s">
        <v>1503</v>
      </c>
      <c r="E665" t="s">
        <v>426</v>
      </c>
      <c r="F665" s="1" t="s">
        <v>307</v>
      </c>
      <c r="G665" s="9" t="s">
        <v>11</v>
      </c>
    </row>
    <row r="666" spans="1:7">
      <c r="A666" t="s">
        <v>26</v>
      </c>
      <c r="B666" t="s">
        <v>15</v>
      </c>
      <c r="C666" t="s">
        <v>1504</v>
      </c>
      <c r="D666" t="s">
        <v>1505</v>
      </c>
      <c r="E666" t="s">
        <v>426</v>
      </c>
      <c r="F666" s="1" t="s">
        <v>307</v>
      </c>
      <c r="G666" s="9" t="s">
        <v>11</v>
      </c>
    </row>
    <row r="667" spans="1:7">
      <c r="A667" t="s">
        <v>26</v>
      </c>
      <c r="B667" t="s">
        <v>21</v>
      </c>
      <c r="C667" t="s">
        <v>1506</v>
      </c>
      <c r="D667" t="s">
        <v>1507</v>
      </c>
      <c r="E667" t="s">
        <v>371</v>
      </c>
      <c r="F667" s="1" t="s">
        <v>307</v>
      </c>
      <c r="G667" s="9" t="s">
        <v>26</v>
      </c>
    </row>
    <row r="668" spans="1:7">
      <c r="A668" t="s">
        <v>26</v>
      </c>
      <c r="B668" t="s">
        <v>15</v>
      </c>
      <c r="C668" t="s">
        <v>1508</v>
      </c>
      <c r="D668" t="s">
        <v>1509</v>
      </c>
      <c r="E668" t="s">
        <v>397</v>
      </c>
      <c r="F668" s="1" t="s">
        <v>307</v>
      </c>
      <c r="G668" s="9" t="s">
        <v>11</v>
      </c>
    </row>
    <row r="669" spans="1:7">
      <c r="A669" t="s">
        <v>26</v>
      </c>
      <c r="B669" t="s">
        <v>2</v>
      </c>
      <c r="C669" t="s">
        <v>1510</v>
      </c>
      <c r="D669" t="s">
        <v>1511</v>
      </c>
      <c r="E669" t="s">
        <v>324</v>
      </c>
      <c r="F669" s="1" t="s">
        <v>307</v>
      </c>
      <c r="G669" s="9" t="s">
        <v>11</v>
      </c>
    </row>
    <row r="670" spans="1:7">
      <c r="A670" t="s">
        <v>26</v>
      </c>
      <c r="B670" t="s">
        <v>2</v>
      </c>
      <c r="C670" t="s">
        <v>1512</v>
      </c>
      <c r="D670" t="s">
        <v>1513</v>
      </c>
      <c r="E670" t="s">
        <v>365</v>
      </c>
      <c r="F670" s="1" t="s">
        <v>307</v>
      </c>
      <c r="G670" s="9" t="s">
        <v>11</v>
      </c>
    </row>
    <row r="671" spans="1:7">
      <c r="A671" t="s">
        <v>26</v>
      </c>
      <c r="B671" t="s">
        <v>2</v>
      </c>
      <c r="C671" t="s">
        <v>1514</v>
      </c>
      <c r="D671" t="s">
        <v>1515</v>
      </c>
      <c r="E671" t="s">
        <v>426</v>
      </c>
      <c r="F671" s="1" t="s">
        <v>307</v>
      </c>
      <c r="G671" s="9" t="s">
        <v>11</v>
      </c>
    </row>
    <row r="672" spans="1:7">
      <c r="A672" t="s">
        <v>26</v>
      </c>
      <c r="B672" t="s">
        <v>2</v>
      </c>
      <c r="C672" t="s">
        <v>1516</v>
      </c>
      <c r="D672" t="s">
        <v>1517</v>
      </c>
      <c r="E672" t="s">
        <v>374</v>
      </c>
      <c r="F672" s="1" t="s">
        <v>307</v>
      </c>
      <c r="G672" s="9" t="s">
        <v>11</v>
      </c>
    </row>
    <row r="673" spans="1:7">
      <c r="A673" t="s">
        <v>26</v>
      </c>
      <c r="B673" t="s">
        <v>21</v>
      </c>
      <c r="C673" t="s">
        <v>1518</v>
      </c>
      <c r="D673" t="s">
        <v>1519</v>
      </c>
      <c r="E673" t="s">
        <v>332</v>
      </c>
      <c r="F673" s="1" t="s">
        <v>307</v>
      </c>
      <c r="G673" s="9" t="s">
        <v>11</v>
      </c>
    </row>
    <row r="674" spans="1:7">
      <c r="A674" t="s">
        <v>26</v>
      </c>
      <c r="B674" t="s">
        <v>2</v>
      </c>
      <c r="C674" t="s">
        <v>1520</v>
      </c>
      <c r="D674" t="s">
        <v>1521</v>
      </c>
      <c r="E674" t="s">
        <v>1522</v>
      </c>
      <c r="F674" s="1" t="s">
        <v>307</v>
      </c>
      <c r="G674" s="9" t="s">
        <v>26</v>
      </c>
    </row>
    <row r="675" spans="1:7">
      <c r="A675" t="s">
        <v>26</v>
      </c>
      <c r="B675" t="s">
        <v>19</v>
      </c>
      <c r="C675" t="s">
        <v>1523</v>
      </c>
      <c r="D675" t="s">
        <v>1524</v>
      </c>
      <c r="E675" t="s">
        <v>306</v>
      </c>
      <c r="F675" s="1" t="s">
        <v>307</v>
      </c>
      <c r="G675" s="9" t="s">
        <v>11</v>
      </c>
    </row>
    <row r="676" spans="1:7">
      <c r="A676" t="s">
        <v>26</v>
      </c>
      <c r="B676" t="s">
        <v>2</v>
      </c>
      <c r="C676" t="s">
        <v>1525</v>
      </c>
      <c r="D676" t="s">
        <v>1526</v>
      </c>
      <c r="E676" t="s">
        <v>374</v>
      </c>
      <c r="F676" s="1" t="s">
        <v>307</v>
      </c>
      <c r="G676" s="9" t="s">
        <v>11</v>
      </c>
    </row>
    <row r="677" spans="1:7">
      <c r="A677" t="s">
        <v>26</v>
      </c>
      <c r="B677" t="s">
        <v>2</v>
      </c>
      <c r="C677" t="s">
        <v>1527</v>
      </c>
      <c r="D677" t="s">
        <v>1528</v>
      </c>
      <c r="E677" t="s">
        <v>1468</v>
      </c>
      <c r="F677" s="1" t="s">
        <v>307</v>
      </c>
      <c r="G677" s="9" t="s">
        <v>11</v>
      </c>
    </row>
    <row r="678" spans="1:7">
      <c r="A678" t="s">
        <v>26</v>
      </c>
      <c r="B678" t="s">
        <v>2</v>
      </c>
      <c r="C678" t="s">
        <v>1529</v>
      </c>
      <c r="D678" t="s">
        <v>1530</v>
      </c>
      <c r="E678" t="s">
        <v>365</v>
      </c>
      <c r="F678" s="1" t="s">
        <v>307</v>
      </c>
      <c r="G678" s="9" t="s">
        <v>11</v>
      </c>
    </row>
    <row r="679" spans="1:7">
      <c r="A679" t="s">
        <v>26</v>
      </c>
      <c r="B679" t="s">
        <v>2</v>
      </c>
      <c r="C679" t="s">
        <v>1531</v>
      </c>
      <c r="D679" t="s">
        <v>1532</v>
      </c>
      <c r="E679" t="s">
        <v>426</v>
      </c>
      <c r="F679" s="1" t="s">
        <v>307</v>
      </c>
      <c r="G679" s="9" t="s">
        <v>11</v>
      </c>
    </row>
    <row r="680" spans="1:7">
      <c r="A680" t="s">
        <v>26</v>
      </c>
      <c r="B680" t="s">
        <v>2</v>
      </c>
      <c r="C680" t="s">
        <v>1533</v>
      </c>
      <c r="D680" t="s">
        <v>1534</v>
      </c>
      <c r="E680" t="s">
        <v>1481</v>
      </c>
      <c r="F680" s="1" t="s">
        <v>307</v>
      </c>
      <c r="G680" s="9" t="s">
        <v>26</v>
      </c>
    </row>
    <row r="681" spans="1:7">
      <c r="A681" t="s">
        <v>26</v>
      </c>
      <c r="B681" t="s">
        <v>2</v>
      </c>
      <c r="C681" t="s">
        <v>1535</v>
      </c>
      <c r="D681" t="s">
        <v>1536</v>
      </c>
      <c r="E681" t="s">
        <v>426</v>
      </c>
      <c r="F681" s="1" t="s">
        <v>307</v>
      </c>
      <c r="G681" s="9" t="s">
        <v>11</v>
      </c>
    </row>
    <row r="682" spans="1:7">
      <c r="A682" t="s">
        <v>26</v>
      </c>
      <c r="B682" t="s">
        <v>2</v>
      </c>
      <c r="C682" t="s">
        <v>1537</v>
      </c>
      <c r="D682" t="s">
        <v>1538</v>
      </c>
      <c r="E682" t="s">
        <v>426</v>
      </c>
      <c r="F682" s="1" t="s">
        <v>307</v>
      </c>
      <c r="G682" s="9" t="s">
        <v>11</v>
      </c>
    </row>
    <row r="683" spans="1:7">
      <c r="A683" t="s">
        <v>26</v>
      </c>
      <c r="B683" t="s">
        <v>2</v>
      </c>
      <c r="C683" t="s">
        <v>1539</v>
      </c>
      <c r="D683" t="s">
        <v>1540</v>
      </c>
      <c r="E683" t="s">
        <v>343</v>
      </c>
      <c r="F683" s="1" t="s">
        <v>307</v>
      </c>
      <c r="G683" s="9" t="s">
        <v>11</v>
      </c>
    </row>
    <row r="684" spans="1:7">
      <c r="A684" t="s">
        <v>26</v>
      </c>
      <c r="B684" t="s">
        <v>2</v>
      </c>
      <c r="C684" t="s">
        <v>1541</v>
      </c>
      <c r="D684" t="s">
        <v>1542</v>
      </c>
      <c r="E684" t="s">
        <v>426</v>
      </c>
      <c r="F684" s="1" t="s">
        <v>307</v>
      </c>
      <c r="G684" s="9" t="s">
        <v>11</v>
      </c>
    </row>
    <row r="685" spans="1:7">
      <c r="A685" t="s">
        <v>26</v>
      </c>
      <c r="B685" t="s">
        <v>2</v>
      </c>
      <c r="C685" t="s">
        <v>1543</v>
      </c>
      <c r="D685" t="s">
        <v>1544</v>
      </c>
      <c r="E685" t="s">
        <v>1468</v>
      </c>
      <c r="F685" s="1" t="s">
        <v>307</v>
      </c>
      <c r="G685" s="9" t="s">
        <v>11</v>
      </c>
    </row>
    <row r="686" spans="1:7">
      <c r="A686" t="s">
        <v>26</v>
      </c>
      <c r="B686" t="s">
        <v>15</v>
      </c>
      <c r="C686" t="s">
        <v>1545</v>
      </c>
      <c r="D686" t="s">
        <v>1546</v>
      </c>
      <c r="E686" t="s">
        <v>426</v>
      </c>
      <c r="F686" s="1" t="s">
        <v>307</v>
      </c>
      <c r="G686" s="9" t="s">
        <v>11</v>
      </c>
    </row>
    <row r="687" spans="1:7">
      <c r="A687" t="s">
        <v>26</v>
      </c>
      <c r="B687" t="s">
        <v>2</v>
      </c>
      <c r="C687" t="s">
        <v>1547</v>
      </c>
      <c r="D687" t="s">
        <v>1548</v>
      </c>
      <c r="E687" t="s">
        <v>426</v>
      </c>
      <c r="F687" s="1" t="s">
        <v>307</v>
      </c>
      <c r="G687" s="9" t="s">
        <v>11</v>
      </c>
    </row>
    <row r="688" spans="1:7">
      <c r="A688" t="s">
        <v>26</v>
      </c>
      <c r="B688" t="s">
        <v>2</v>
      </c>
      <c r="C688" t="s">
        <v>1549</v>
      </c>
      <c r="D688" t="s">
        <v>1550</v>
      </c>
      <c r="E688" t="s">
        <v>1215</v>
      </c>
      <c r="F688" s="1" t="s">
        <v>307</v>
      </c>
      <c r="G688" s="9" t="s">
        <v>11</v>
      </c>
    </row>
    <row r="689" spans="1:7">
      <c r="A689" t="s">
        <v>26</v>
      </c>
      <c r="B689" t="s">
        <v>3</v>
      </c>
      <c r="C689" t="s">
        <v>1551</v>
      </c>
      <c r="D689" t="s">
        <v>1552</v>
      </c>
      <c r="E689" t="s">
        <v>343</v>
      </c>
      <c r="F689" s="1" t="s">
        <v>307</v>
      </c>
      <c r="G689" s="9" t="s">
        <v>11</v>
      </c>
    </row>
    <row r="690" spans="1:7">
      <c r="A690" t="s">
        <v>26</v>
      </c>
      <c r="B690" t="s">
        <v>2</v>
      </c>
      <c r="C690" t="s">
        <v>1553</v>
      </c>
      <c r="D690" t="s">
        <v>1554</v>
      </c>
      <c r="E690" t="s">
        <v>294</v>
      </c>
      <c r="F690" s="1" t="s">
        <v>307</v>
      </c>
      <c r="G690" s="9" t="s">
        <v>26</v>
      </c>
    </row>
    <row r="691" spans="1:7">
      <c r="A691" t="s">
        <v>26</v>
      </c>
      <c r="B691" t="s">
        <v>3</v>
      </c>
      <c r="C691" t="s">
        <v>1555</v>
      </c>
      <c r="D691" t="s">
        <v>1556</v>
      </c>
      <c r="E691" t="s">
        <v>429</v>
      </c>
      <c r="F691" s="1" t="s">
        <v>307</v>
      </c>
      <c r="G691" s="9" t="s">
        <v>23</v>
      </c>
    </row>
    <row r="692" spans="1:7">
      <c r="A692" t="s">
        <v>26</v>
      </c>
      <c r="B692" t="s">
        <v>2</v>
      </c>
      <c r="C692" t="s">
        <v>1557</v>
      </c>
      <c r="D692" t="s">
        <v>1558</v>
      </c>
      <c r="E692" t="s">
        <v>1427</v>
      </c>
      <c r="F692" s="1" t="s">
        <v>307</v>
      </c>
      <c r="G692" s="9" t="s">
        <v>26</v>
      </c>
    </row>
    <row r="693" spans="1:7">
      <c r="A693" t="s">
        <v>26</v>
      </c>
      <c r="B693" t="s">
        <v>2</v>
      </c>
      <c r="C693" t="s">
        <v>1559</v>
      </c>
      <c r="D693" t="s">
        <v>1560</v>
      </c>
      <c r="E693" t="s">
        <v>454</v>
      </c>
      <c r="F693" s="1" t="s">
        <v>307</v>
      </c>
      <c r="G693" s="9" t="s">
        <v>26</v>
      </c>
    </row>
    <row r="694" spans="1:7">
      <c r="A694" t="s">
        <v>26</v>
      </c>
      <c r="B694" t="s">
        <v>2</v>
      </c>
      <c r="C694" t="s">
        <v>1561</v>
      </c>
      <c r="D694" t="s">
        <v>1562</v>
      </c>
      <c r="E694" t="s">
        <v>324</v>
      </c>
      <c r="F694" s="1" t="s">
        <v>307</v>
      </c>
      <c r="G694" s="9" t="s">
        <v>26</v>
      </c>
    </row>
    <row r="695" spans="1:7">
      <c r="A695" t="s">
        <v>26</v>
      </c>
      <c r="B695" t="s">
        <v>2</v>
      </c>
      <c r="C695" t="s">
        <v>1563</v>
      </c>
      <c r="D695" t="s">
        <v>1564</v>
      </c>
      <c r="E695" t="s">
        <v>294</v>
      </c>
      <c r="F695" s="1" t="s">
        <v>307</v>
      </c>
      <c r="G695" s="9" t="s">
        <v>26</v>
      </c>
    </row>
    <row r="696" spans="1:7">
      <c r="A696" t="s">
        <v>26</v>
      </c>
      <c r="B696" t="s">
        <v>2</v>
      </c>
      <c r="C696" t="s">
        <v>1565</v>
      </c>
      <c r="D696" t="s">
        <v>1566</v>
      </c>
      <c r="E696" t="s">
        <v>429</v>
      </c>
      <c r="F696" s="1" t="s">
        <v>307</v>
      </c>
      <c r="G696" s="9" t="s">
        <v>26</v>
      </c>
    </row>
    <row r="697" spans="1:7">
      <c r="A697" t="s">
        <v>26</v>
      </c>
      <c r="B697" t="s">
        <v>3</v>
      </c>
      <c r="C697" t="s">
        <v>1567</v>
      </c>
      <c r="D697" t="s">
        <v>1568</v>
      </c>
      <c r="E697" t="s">
        <v>365</v>
      </c>
      <c r="F697" s="1" t="s">
        <v>307</v>
      </c>
      <c r="G697" s="9" t="s">
        <v>11</v>
      </c>
    </row>
    <row r="698" spans="1:7">
      <c r="A698" t="s">
        <v>26</v>
      </c>
      <c r="B698" t="s">
        <v>2</v>
      </c>
      <c r="C698" t="s">
        <v>1569</v>
      </c>
      <c r="D698" t="s">
        <v>1570</v>
      </c>
      <c r="E698" t="s">
        <v>426</v>
      </c>
      <c r="F698" s="1" t="s">
        <v>307</v>
      </c>
      <c r="G698" s="9" t="s">
        <v>11</v>
      </c>
    </row>
    <row r="699" spans="1:7">
      <c r="A699" t="s">
        <v>26</v>
      </c>
      <c r="B699" t="s">
        <v>2</v>
      </c>
      <c r="C699" t="s">
        <v>1571</v>
      </c>
      <c r="D699" t="s">
        <v>1572</v>
      </c>
      <c r="E699" t="s">
        <v>429</v>
      </c>
      <c r="F699" s="1" t="s">
        <v>307</v>
      </c>
      <c r="G699" s="9" t="s">
        <v>26</v>
      </c>
    </row>
    <row r="700" spans="1:7">
      <c r="A700" t="s">
        <v>26</v>
      </c>
      <c r="B700" t="s">
        <v>30</v>
      </c>
      <c r="C700" t="s">
        <v>1573</v>
      </c>
      <c r="D700" t="s">
        <v>1574</v>
      </c>
      <c r="E700" t="s">
        <v>324</v>
      </c>
      <c r="F700" s="1" t="s">
        <v>307</v>
      </c>
      <c r="G700" s="9" t="s">
        <v>11</v>
      </c>
    </row>
    <row r="701" spans="1:7">
      <c r="A701" t="s">
        <v>26</v>
      </c>
      <c r="B701" t="s">
        <v>3</v>
      </c>
      <c r="C701" t="s">
        <v>1575</v>
      </c>
      <c r="D701" t="s">
        <v>1576</v>
      </c>
      <c r="E701" t="s">
        <v>426</v>
      </c>
      <c r="F701" s="1" t="s">
        <v>307</v>
      </c>
      <c r="G701" s="9" t="s">
        <v>11</v>
      </c>
    </row>
    <row r="702" spans="1:7">
      <c r="A702" t="s">
        <v>26</v>
      </c>
      <c r="B702" t="s">
        <v>2</v>
      </c>
      <c r="C702" t="s">
        <v>1577</v>
      </c>
      <c r="D702" t="s">
        <v>1578</v>
      </c>
      <c r="E702" t="s">
        <v>1481</v>
      </c>
      <c r="F702" s="1" t="s">
        <v>307</v>
      </c>
      <c r="G702" s="9" t="s">
        <v>26</v>
      </c>
    </row>
    <row r="703" spans="1:7">
      <c r="A703" t="s">
        <v>26</v>
      </c>
      <c r="B703" t="s">
        <v>2</v>
      </c>
      <c r="C703" t="s">
        <v>1579</v>
      </c>
      <c r="D703" t="s">
        <v>1580</v>
      </c>
      <c r="E703" t="s">
        <v>1522</v>
      </c>
      <c r="F703" s="1" t="s">
        <v>307</v>
      </c>
      <c r="G703" s="9" t="s">
        <v>26</v>
      </c>
    </row>
    <row r="704" spans="1:7">
      <c r="A704" t="s">
        <v>26</v>
      </c>
      <c r="B704" t="s">
        <v>2</v>
      </c>
      <c r="C704" t="s">
        <v>1581</v>
      </c>
      <c r="D704" t="s">
        <v>1582</v>
      </c>
      <c r="E704" t="s">
        <v>454</v>
      </c>
      <c r="F704" s="1" t="s">
        <v>307</v>
      </c>
      <c r="G704" s="9" t="s">
        <v>11</v>
      </c>
    </row>
    <row r="705" spans="1:7">
      <c r="A705" t="s">
        <v>26</v>
      </c>
      <c r="B705" t="s">
        <v>2</v>
      </c>
      <c r="C705" t="s">
        <v>1583</v>
      </c>
      <c r="D705" t="s">
        <v>1584</v>
      </c>
      <c r="E705" t="s">
        <v>518</v>
      </c>
      <c r="F705" s="1" t="s">
        <v>307</v>
      </c>
      <c r="G705" s="9" t="s">
        <v>11</v>
      </c>
    </row>
    <row r="706" spans="1:7">
      <c r="A706" t="s">
        <v>26</v>
      </c>
      <c r="B706" t="s">
        <v>2</v>
      </c>
      <c r="C706" t="s">
        <v>1585</v>
      </c>
      <c r="D706" t="s">
        <v>1586</v>
      </c>
      <c r="E706" t="s">
        <v>1481</v>
      </c>
      <c r="F706" s="1" t="s">
        <v>307</v>
      </c>
      <c r="G706" s="9" t="s">
        <v>11</v>
      </c>
    </row>
    <row r="707" spans="1:7">
      <c r="A707" t="s">
        <v>26</v>
      </c>
      <c r="B707" t="s">
        <v>2</v>
      </c>
      <c r="C707" t="s">
        <v>1587</v>
      </c>
      <c r="D707" t="s">
        <v>1588</v>
      </c>
      <c r="E707" t="s">
        <v>426</v>
      </c>
      <c r="F707" s="1" t="s">
        <v>307</v>
      </c>
      <c r="G707" s="9" t="s">
        <v>11</v>
      </c>
    </row>
    <row r="708" spans="1:7">
      <c r="A708" t="s">
        <v>26</v>
      </c>
      <c r="B708" t="s">
        <v>15</v>
      </c>
      <c r="C708" t="s">
        <v>1589</v>
      </c>
      <c r="D708" t="s">
        <v>1590</v>
      </c>
      <c r="E708" t="s">
        <v>1215</v>
      </c>
      <c r="F708" s="1" t="s">
        <v>307</v>
      </c>
      <c r="G708" s="9" t="s">
        <v>11</v>
      </c>
    </row>
    <row r="709" spans="1:7">
      <c r="A709" t="s">
        <v>26</v>
      </c>
      <c r="B709" t="s">
        <v>2</v>
      </c>
      <c r="C709" t="s">
        <v>1591</v>
      </c>
      <c r="D709" t="s">
        <v>1592</v>
      </c>
      <c r="E709" t="s">
        <v>426</v>
      </c>
      <c r="F709" s="1" t="s">
        <v>307</v>
      </c>
      <c r="G709" s="9" t="s">
        <v>11</v>
      </c>
    </row>
    <row r="710" spans="1:7">
      <c r="A710" t="s">
        <v>26</v>
      </c>
      <c r="B710" t="s">
        <v>2</v>
      </c>
      <c r="C710" t="s">
        <v>1593</v>
      </c>
      <c r="D710" t="s">
        <v>1594</v>
      </c>
      <c r="E710" t="s">
        <v>1481</v>
      </c>
      <c r="F710" s="1" t="s">
        <v>307</v>
      </c>
      <c r="G710" s="9" t="s">
        <v>26</v>
      </c>
    </row>
    <row r="711" spans="1:7">
      <c r="A711" t="s">
        <v>26</v>
      </c>
      <c r="B711" t="s">
        <v>15</v>
      </c>
      <c r="C711" t="s">
        <v>1595</v>
      </c>
      <c r="D711" t="s">
        <v>1596</v>
      </c>
      <c r="E711" t="s">
        <v>1522</v>
      </c>
      <c r="F711" s="1" t="s">
        <v>307</v>
      </c>
      <c r="G711" s="9" t="s">
        <v>26</v>
      </c>
    </row>
    <row r="712" spans="1:7">
      <c r="A712" t="s">
        <v>26</v>
      </c>
      <c r="B712" t="s">
        <v>2</v>
      </c>
      <c r="C712" t="s">
        <v>1597</v>
      </c>
      <c r="D712" t="s">
        <v>1598</v>
      </c>
      <c r="E712" t="s">
        <v>324</v>
      </c>
      <c r="F712" s="1" t="s">
        <v>307</v>
      </c>
      <c r="G712" s="9" t="s">
        <v>26</v>
      </c>
    </row>
    <row r="713" spans="1:7">
      <c r="A713" t="s">
        <v>26</v>
      </c>
      <c r="B713" t="s">
        <v>16</v>
      </c>
      <c r="C713" t="s">
        <v>1599</v>
      </c>
      <c r="D713" t="s">
        <v>1600</v>
      </c>
      <c r="E713" t="s">
        <v>1215</v>
      </c>
      <c r="F713" s="1" t="s">
        <v>307</v>
      </c>
      <c r="G713" s="9" t="s">
        <v>11</v>
      </c>
    </row>
    <row r="714" spans="1:7">
      <c r="A714" t="s">
        <v>26</v>
      </c>
      <c r="B714" t="s">
        <v>2</v>
      </c>
      <c r="C714" t="s">
        <v>1601</v>
      </c>
      <c r="D714" t="s">
        <v>1602</v>
      </c>
      <c r="E714" t="s">
        <v>324</v>
      </c>
      <c r="F714" s="1" t="s">
        <v>307</v>
      </c>
      <c r="G714" s="9" t="s">
        <v>26</v>
      </c>
    </row>
    <row r="715" spans="1:7">
      <c r="A715" t="s">
        <v>26</v>
      </c>
      <c r="B715" t="s">
        <v>2</v>
      </c>
      <c r="C715" t="s">
        <v>1603</v>
      </c>
      <c r="D715" t="s">
        <v>1604</v>
      </c>
      <c r="E715" t="s">
        <v>374</v>
      </c>
      <c r="F715" s="1" t="s">
        <v>307</v>
      </c>
      <c r="G715" s="9" t="s">
        <v>11</v>
      </c>
    </row>
    <row r="716" spans="1:7">
      <c r="A716" t="s">
        <v>26</v>
      </c>
      <c r="B716" t="s">
        <v>15</v>
      </c>
      <c r="C716" t="s">
        <v>1605</v>
      </c>
      <c r="D716" t="s">
        <v>1606</v>
      </c>
      <c r="E716" t="s">
        <v>426</v>
      </c>
      <c r="F716" s="1" t="s">
        <v>307</v>
      </c>
      <c r="G716" s="9" t="s">
        <v>11</v>
      </c>
    </row>
    <row r="717" spans="1:7">
      <c r="A717" t="s">
        <v>26</v>
      </c>
      <c r="B717" t="s">
        <v>2</v>
      </c>
      <c r="C717" t="s">
        <v>1607</v>
      </c>
      <c r="D717" t="s">
        <v>1608</v>
      </c>
      <c r="E717" t="s">
        <v>426</v>
      </c>
      <c r="F717" s="1" t="s">
        <v>307</v>
      </c>
      <c r="G717" s="9" t="s">
        <v>11</v>
      </c>
    </row>
    <row r="718" spans="1:7">
      <c r="A718" t="s">
        <v>26</v>
      </c>
      <c r="B718" t="s">
        <v>2</v>
      </c>
      <c r="C718" t="s">
        <v>1609</v>
      </c>
      <c r="D718" t="s">
        <v>1610</v>
      </c>
      <c r="E718" t="s">
        <v>1215</v>
      </c>
      <c r="F718" s="1" t="s">
        <v>307</v>
      </c>
      <c r="G718" s="9" t="s">
        <v>11</v>
      </c>
    </row>
    <row r="719" spans="1:7">
      <c r="A719" t="s">
        <v>26</v>
      </c>
      <c r="B719" t="s">
        <v>2</v>
      </c>
      <c r="C719" t="s">
        <v>1611</v>
      </c>
      <c r="D719" t="s">
        <v>1612</v>
      </c>
      <c r="E719" t="s">
        <v>518</v>
      </c>
      <c r="F719" s="1" t="s">
        <v>307</v>
      </c>
      <c r="G719" s="9" t="s">
        <v>11</v>
      </c>
    </row>
    <row r="720" spans="1:7">
      <c r="A720" t="s">
        <v>26</v>
      </c>
      <c r="B720" t="s">
        <v>3</v>
      </c>
      <c r="C720" t="s">
        <v>1613</v>
      </c>
      <c r="D720" t="s">
        <v>1614</v>
      </c>
      <c r="E720" t="s">
        <v>1427</v>
      </c>
      <c r="F720" s="1" t="s">
        <v>307</v>
      </c>
      <c r="G720" s="9" t="s">
        <v>11</v>
      </c>
    </row>
    <row r="721" spans="1:7">
      <c r="A721" t="s">
        <v>26</v>
      </c>
      <c r="B721" t="s">
        <v>2</v>
      </c>
      <c r="C721" t="s">
        <v>1615</v>
      </c>
      <c r="D721" t="s">
        <v>1616</v>
      </c>
      <c r="E721" t="s">
        <v>397</v>
      </c>
      <c r="F721" s="1" t="s">
        <v>307</v>
      </c>
      <c r="G721" s="9" t="s">
        <v>11</v>
      </c>
    </row>
    <row r="722" spans="1:7">
      <c r="A722" t="s">
        <v>26</v>
      </c>
      <c r="B722" t="s">
        <v>15</v>
      </c>
      <c r="C722" t="s">
        <v>1617</v>
      </c>
      <c r="D722" t="s">
        <v>1618</v>
      </c>
      <c r="E722" t="s">
        <v>518</v>
      </c>
      <c r="F722" s="1" t="s">
        <v>307</v>
      </c>
      <c r="G722" s="9" t="s">
        <v>11</v>
      </c>
    </row>
    <row r="723" spans="1:7">
      <c r="A723" t="s">
        <v>26</v>
      </c>
      <c r="B723" t="s">
        <v>2</v>
      </c>
      <c r="C723" t="s">
        <v>1619</v>
      </c>
      <c r="D723" t="s">
        <v>1620</v>
      </c>
      <c r="E723" t="s">
        <v>324</v>
      </c>
      <c r="F723" s="1" t="s">
        <v>307</v>
      </c>
      <c r="G723" s="9" t="s">
        <v>11</v>
      </c>
    </row>
    <row r="724" spans="1:7">
      <c r="A724" t="s">
        <v>26</v>
      </c>
      <c r="B724" t="s">
        <v>2</v>
      </c>
      <c r="C724" t="s">
        <v>1621</v>
      </c>
      <c r="D724" t="s">
        <v>1622</v>
      </c>
      <c r="E724" t="s">
        <v>1215</v>
      </c>
      <c r="F724" s="1" t="s">
        <v>307</v>
      </c>
      <c r="G724" s="9" t="s">
        <v>11</v>
      </c>
    </row>
    <row r="725" spans="1:7">
      <c r="A725" t="s">
        <v>26</v>
      </c>
      <c r="B725" t="s">
        <v>2</v>
      </c>
      <c r="C725" t="s">
        <v>1623</v>
      </c>
      <c r="D725" t="s">
        <v>1624</v>
      </c>
      <c r="E725" t="s">
        <v>1481</v>
      </c>
      <c r="F725" s="1" t="s">
        <v>307</v>
      </c>
      <c r="G725" s="9" t="s">
        <v>11</v>
      </c>
    </row>
    <row r="726" spans="1:7">
      <c r="A726" t="s">
        <v>26</v>
      </c>
      <c r="B726" t="s">
        <v>2</v>
      </c>
      <c r="C726" t="s">
        <v>1625</v>
      </c>
      <c r="D726" t="s">
        <v>1626</v>
      </c>
      <c r="E726" t="s">
        <v>343</v>
      </c>
      <c r="F726" s="1" t="s">
        <v>307</v>
      </c>
      <c r="G726" s="9" t="s">
        <v>11</v>
      </c>
    </row>
    <row r="727" spans="1:7">
      <c r="A727" t="s">
        <v>26</v>
      </c>
      <c r="B727" t="s">
        <v>54</v>
      </c>
      <c r="C727" t="s">
        <v>1627</v>
      </c>
      <c r="D727" t="s">
        <v>1628</v>
      </c>
      <c r="E727" t="s">
        <v>1629</v>
      </c>
      <c r="F727" s="1" t="s">
        <v>307</v>
      </c>
      <c r="G727" s="9" t="s">
        <v>26</v>
      </c>
    </row>
    <row r="728" spans="1:7">
      <c r="A728" t="s">
        <v>26</v>
      </c>
      <c r="B728" t="s">
        <v>32</v>
      </c>
      <c r="C728" t="s">
        <v>1630</v>
      </c>
      <c r="D728" t="s">
        <v>1631</v>
      </c>
      <c r="E728" t="s">
        <v>343</v>
      </c>
      <c r="F728" s="1" t="s">
        <v>307</v>
      </c>
      <c r="G728" s="9" t="s">
        <v>11</v>
      </c>
    </row>
    <row r="729" spans="1:7">
      <c r="A729" t="s">
        <v>26</v>
      </c>
      <c r="B729" t="s">
        <v>2</v>
      </c>
      <c r="C729" t="s">
        <v>1632</v>
      </c>
      <c r="D729" t="s">
        <v>1633</v>
      </c>
      <c r="E729" t="s">
        <v>426</v>
      </c>
      <c r="F729" s="1" t="s">
        <v>307</v>
      </c>
      <c r="G729" s="9" t="s">
        <v>11</v>
      </c>
    </row>
    <row r="730" spans="1:7">
      <c r="A730" t="s">
        <v>26</v>
      </c>
      <c r="B730" t="s">
        <v>2</v>
      </c>
      <c r="C730" t="s">
        <v>1634</v>
      </c>
      <c r="D730" t="s">
        <v>1635</v>
      </c>
      <c r="E730" t="s">
        <v>324</v>
      </c>
      <c r="F730" s="1" t="s">
        <v>307</v>
      </c>
      <c r="G730" s="9" t="s">
        <v>26</v>
      </c>
    </row>
    <row r="731" spans="1:7">
      <c r="A731" t="s">
        <v>26</v>
      </c>
      <c r="B731" t="s">
        <v>2</v>
      </c>
      <c r="C731" t="s">
        <v>1636</v>
      </c>
      <c r="D731" t="s">
        <v>1637</v>
      </c>
      <c r="E731" t="s">
        <v>397</v>
      </c>
      <c r="F731" s="1" t="s">
        <v>307</v>
      </c>
      <c r="G731" s="9" t="s">
        <v>11</v>
      </c>
    </row>
    <row r="732" spans="1:7">
      <c r="A732" t="s">
        <v>26</v>
      </c>
      <c r="B732" t="s">
        <v>15</v>
      </c>
      <c r="C732" t="s">
        <v>1638</v>
      </c>
      <c r="D732" t="s">
        <v>1639</v>
      </c>
      <c r="E732" t="s">
        <v>426</v>
      </c>
      <c r="F732" s="1" t="s">
        <v>307</v>
      </c>
      <c r="G732" s="9" t="s">
        <v>26</v>
      </c>
    </row>
    <row r="733" spans="1:7">
      <c r="A733" t="s">
        <v>26</v>
      </c>
      <c r="B733" t="s">
        <v>25</v>
      </c>
      <c r="C733" t="s">
        <v>1640</v>
      </c>
      <c r="D733" t="s">
        <v>1641</v>
      </c>
      <c r="E733">
        <v>90065</v>
      </c>
      <c r="F733" s="1" t="s">
        <v>307</v>
      </c>
      <c r="G733" s="9" t="s">
        <v>11</v>
      </c>
    </row>
    <row r="734" spans="1:7">
      <c r="A734" t="s">
        <v>26</v>
      </c>
      <c r="B734" t="s">
        <v>2</v>
      </c>
      <c r="C734" t="s">
        <v>1642</v>
      </c>
      <c r="D734" t="s">
        <v>1643</v>
      </c>
      <c r="E734" t="s">
        <v>426</v>
      </c>
      <c r="F734" s="1" t="s">
        <v>307</v>
      </c>
      <c r="G734" s="9" t="s">
        <v>11</v>
      </c>
    </row>
    <row r="735" spans="1:7">
      <c r="A735" t="s">
        <v>26</v>
      </c>
      <c r="B735" t="s">
        <v>2</v>
      </c>
      <c r="C735" t="s">
        <v>1644</v>
      </c>
      <c r="D735" t="s">
        <v>1645</v>
      </c>
      <c r="E735" t="s">
        <v>454</v>
      </c>
      <c r="F735" s="1" t="s">
        <v>307</v>
      </c>
      <c r="G735" s="9" t="s">
        <v>11</v>
      </c>
    </row>
    <row r="736" spans="1:7">
      <c r="A736" t="s">
        <v>26</v>
      </c>
      <c r="B736" t="s">
        <v>2</v>
      </c>
      <c r="C736" t="s">
        <v>1646</v>
      </c>
      <c r="D736" t="s">
        <v>1647</v>
      </c>
      <c r="E736" t="s">
        <v>518</v>
      </c>
      <c r="F736" s="1" t="s">
        <v>307</v>
      </c>
      <c r="G736" s="9" t="s">
        <v>11</v>
      </c>
    </row>
    <row r="737" spans="1:7">
      <c r="A737" t="s">
        <v>26</v>
      </c>
      <c r="B737" t="s">
        <v>3</v>
      </c>
      <c r="C737" t="s">
        <v>1648</v>
      </c>
      <c r="D737" t="s">
        <v>1649</v>
      </c>
      <c r="E737" t="s">
        <v>294</v>
      </c>
      <c r="F737" s="1" t="s">
        <v>307</v>
      </c>
      <c r="G737" s="9" t="s">
        <v>11</v>
      </c>
    </row>
    <row r="738" spans="1:7">
      <c r="A738" t="s">
        <v>26</v>
      </c>
      <c r="B738" t="s">
        <v>2</v>
      </c>
      <c r="C738" t="s">
        <v>1650</v>
      </c>
      <c r="D738" t="s">
        <v>1651</v>
      </c>
      <c r="E738" t="s">
        <v>426</v>
      </c>
      <c r="F738" s="1" t="s">
        <v>307</v>
      </c>
      <c r="G738" s="9" t="s">
        <v>11</v>
      </c>
    </row>
    <row r="739" spans="1:7">
      <c r="A739" t="s">
        <v>26</v>
      </c>
      <c r="B739" t="s">
        <v>2</v>
      </c>
      <c r="C739" t="s">
        <v>1652</v>
      </c>
      <c r="D739" t="s">
        <v>1653</v>
      </c>
      <c r="E739" t="s">
        <v>518</v>
      </c>
      <c r="F739" s="1" t="s">
        <v>307</v>
      </c>
      <c r="G739" s="9" t="s">
        <v>11</v>
      </c>
    </row>
    <row r="740" spans="1:7">
      <c r="A740" t="s">
        <v>26</v>
      </c>
      <c r="B740" t="s">
        <v>15</v>
      </c>
      <c r="C740" t="s">
        <v>1654</v>
      </c>
      <c r="D740" t="s">
        <v>1655</v>
      </c>
      <c r="E740" t="s">
        <v>518</v>
      </c>
      <c r="F740" s="1" t="s">
        <v>307</v>
      </c>
      <c r="G740" s="9" t="s">
        <v>11</v>
      </c>
    </row>
    <row r="741" spans="1:7">
      <c r="A741" t="s">
        <v>26</v>
      </c>
      <c r="B741" t="s">
        <v>2</v>
      </c>
      <c r="C741" t="s">
        <v>1656</v>
      </c>
      <c r="D741" t="s">
        <v>1657</v>
      </c>
      <c r="E741" t="s">
        <v>1215</v>
      </c>
      <c r="F741" s="1" t="s">
        <v>307</v>
      </c>
      <c r="G741" s="9" t="s">
        <v>11</v>
      </c>
    </row>
    <row r="742" spans="1:7">
      <c r="A742" t="s">
        <v>26</v>
      </c>
      <c r="B742" t="s">
        <v>2</v>
      </c>
      <c r="C742" t="s">
        <v>1658</v>
      </c>
      <c r="D742" t="s">
        <v>1659</v>
      </c>
      <c r="E742" t="s">
        <v>454</v>
      </c>
      <c r="F742" s="1" t="s">
        <v>307</v>
      </c>
      <c r="G742" s="9" t="s">
        <v>11</v>
      </c>
    </row>
  </sheetData>
  <autoFilter ref="A1:G742" xr:uid="{3C4FC06F-40A8-4BA9-B8E2-7886A5BE90CB}">
    <sortState xmlns:xlrd2="http://schemas.microsoft.com/office/spreadsheetml/2017/richdata2" ref="A2:G742">
      <sortCondition ref="A1:A742"/>
    </sortState>
  </autoFilter>
  <printOptions gridLines="1"/>
  <pageMargins left="0.5" right="0" top="0.75" bottom="0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DB45-96B5-4489-A5F9-3E5667FDB694}">
  <sheetPr>
    <tabColor theme="9" tint="0.59999389629810485"/>
  </sheetPr>
  <dimension ref="A1:TC1324"/>
  <sheetViews>
    <sheetView tabSelected="1" zoomScaleNormal="100" workbookViewId="0">
      <pane ySplit="2" topLeftCell="A3" activePane="bottomLeft" state="frozen"/>
      <selection activeCell="E1" sqref="E1"/>
      <selection pane="bottomLeft" activeCell="L1" sqref="L1:T1048576"/>
    </sheetView>
  </sheetViews>
  <sheetFormatPr defaultColWidth="9.140625" defaultRowHeight="15"/>
  <cols>
    <col min="1" max="1" width="9.140625" style="24" customWidth="1"/>
    <col min="2" max="3" width="8.7109375" style="24" customWidth="1"/>
    <col min="4" max="4" width="34.28515625" style="25" customWidth="1"/>
    <col min="5" max="5" width="20.28515625" style="26" customWidth="1"/>
    <col min="6" max="6" width="9.42578125" style="24" customWidth="1"/>
    <col min="7" max="7" width="8.140625" style="24" customWidth="1"/>
    <col min="8" max="8" width="14.140625" style="27" customWidth="1"/>
    <col min="9" max="9" width="25.42578125" style="25" customWidth="1"/>
    <col min="10" max="10" width="24.28515625" style="29" customWidth="1"/>
    <col min="11" max="11" width="18.140625" style="28" bestFit="1" customWidth="1"/>
    <col min="12" max="12" width="22" style="30" hidden="1" customWidth="1"/>
    <col min="13" max="13" width="20.7109375" style="30" hidden="1" customWidth="1"/>
    <col min="14" max="14" width="49.28515625" style="19" hidden="1" customWidth="1"/>
    <col min="15" max="15" width="14" style="22" hidden="1" customWidth="1"/>
    <col min="16" max="16" width="30.5703125" style="19" hidden="1" customWidth="1"/>
    <col min="17" max="17" width="7.140625" style="19" hidden="1" customWidth="1"/>
    <col min="18" max="18" width="10.42578125" style="19" hidden="1" customWidth="1"/>
    <col min="19" max="19" width="42.7109375" style="23" hidden="1" customWidth="1"/>
    <col min="20" max="20" width="23" style="19" hidden="1" customWidth="1"/>
    <col min="21" max="21" width="19.28515625" style="19" bestFit="1" customWidth="1"/>
    <col min="22" max="22" width="9.42578125" style="19" bestFit="1" customWidth="1"/>
    <col min="23" max="23" width="13.28515625" style="19" bestFit="1" customWidth="1"/>
    <col min="24" max="24" width="11.140625" style="19" bestFit="1" customWidth="1"/>
    <col min="25" max="25" width="13.140625" style="19" bestFit="1" customWidth="1"/>
    <col min="26" max="26" width="13.5703125" style="19" bestFit="1" customWidth="1"/>
    <col min="27" max="27" width="24.7109375" style="19" bestFit="1" customWidth="1"/>
    <col min="28" max="28" width="11.5703125" style="19" bestFit="1" customWidth="1"/>
    <col min="29" max="29" width="9.7109375" style="19" bestFit="1" customWidth="1"/>
    <col min="30" max="30" width="9.85546875" style="19" bestFit="1" customWidth="1"/>
    <col min="31" max="31" width="13.7109375" style="19" bestFit="1" customWidth="1"/>
    <col min="32" max="32" width="14.28515625" style="19" bestFit="1" customWidth="1"/>
    <col min="33" max="33" width="7.5703125" style="19" bestFit="1" customWidth="1"/>
    <col min="34" max="34" width="12.7109375" style="19" bestFit="1" customWidth="1"/>
    <col min="35" max="35" width="11.28515625" style="19" bestFit="1" customWidth="1"/>
    <col min="36" max="36" width="13.28515625" style="19" bestFit="1" customWidth="1"/>
    <col min="37" max="37" width="15.85546875" style="19" bestFit="1" customWidth="1"/>
    <col min="38" max="38" width="12.7109375" style="19" bestFit="1" customWidth="1"/>
    <col min="39" max="39" width="12.5703125" style="19" bestFit="1" customWidth="1"/>
    <col min="40" max="40" width="12.42578125" style="19" bestFit="1" customWidth="1"/>
    <col min="41" max="41" width="15.28515625" style="19" bestFit="1" customWidth="1"/>
    <col min="42" max="42" width="12.42578125" style="19" bestFit="1" customWidth="1"/>
    <col min="43" max="43" width="13.28515625" style="19" bestFit="1" customWidth="1"/>
    <col min="44" max="44" width="13.7109375" style="19" bestFit="1" customWidth="1"/>
    <col min="45" max="45" width="10.7109375" style="19" bestFit="1" customWidth="1"/>
    <col min="46" max="46" width="12.28515625" style="19" bestFit="1" customWidth="1"/>
    <col min="47" max="48" width="12.7109375" style="19" bestFit="1" customWidth="1"/>
    <col min="49" max="49" width="28" style="19" bestFit="1" customWidth="1"/>
    <col min="50" max="50" width="8.28515625" style="19" bestFit="1" customWidth="1"/>
    <col min="51" max="51" width="10.140625" style="19" bestFit="1" customWidth="1"/>
    <col min="52" max="52" width="14.28515625" style="19" bestFit="1" customWidth="1"/>
    <col min="53" max="53" width="21.42578125" style="19" bestFit="1" customWidth="1"/>
    <col min="54" max="54" width="9.28515625" style="19" bestFit="1" customWidth="1"/>
    <col min="55" max="55" width="17.85546875" style="19" bestFit="1" customWidth="1"/>
    <col min="56" max="56" width="12.28515625" style="19" bestFit="1" customWidth="1"/>
    <col min="57" max="57" width="12.7109375" style="19" bestFit="1" customWidth="1"/>
    <col min="58" max="58" width="12.28515625" style="19" bestFit="1" customWidth="1"/>
    <col min="59" max="59" width="12.5703125" style="19" bestFit="1" customWidth="1"/>
    <col min="60" max="60" width="34.42578125" style="19" bestFit="1" customWidth="1"/>
    <col min="61" max="61" width="9.85546875" style="19" bestFit="1" customWidth="1"/>
    <col min="62" max="62" width="30.85546875" style="19" bestFit="1" customWidth="1"/>
    <col min="63" max="63" width="9" style="19" bestFit="1" customWidth="1"/>
    <col min="64" max="64" width="9.28515625" style="19" bestFit="1" customWidth="1"/>
    <col min="65" max="65" width="25.5703125" style="19" bestFit="1" customWidth="1"/>
    <col min="66" max="66" width="18.28515625" style="19" bestFit="1" customWidth="1"/>
    <col min="67" max="67" width="27.7109375" style="19" bestFit="1" customWidth="1"/>
    <col min="68" max="68" width="36.42578125" style="19" bestFit="1" customWidth="1"/>
    <col min="69" max="69" width="28.85546875" style="19" bestFit="1" customWidth="1"/>
    <col min="70" max="70" width="11.7109375" style="19" bestFit="1" customWidth="1"/>
    <col min="71" max="71" width="12.7109375" style="19" bestFit="1" customWidth="1"/>
    <col min="72" max="72" width="17.7109375" style="19" bestFit="1" customWidth="1"/>
    <col min="73" max="73" width="14.28515625" style="19" bestFit="1" customWidth="1"/>
    <col min="74" max="74" width="13.42578125" style="19" bestFit="1" customWidth="1"/>
    <col min="75" max="75" width="11.7109375" style="19" bestFit="1" customWidth="1"/>
    <col min="76" max="76" width="19.140625" style="19" bestFit="1" customWidth="1"/>
    <col min="77" max="77" width="15.28515625" style="19" bestFit="1" customWidth="1"/>
    <col min="78" max="78" width="9.7109375" style="19" bestFit="1" customWidth="1"/>
    <col min="79" max="79" width="10.140625" style="19" bestFit="1" customWidth="1"/>
    <col min="80" max="80" width="9.28515625" style="19" bestFit="1" customWidth="1"/>
    <col min="81" max="81" width="17.42578125" style="19" bestFit="1" customWidth="1"/>
    <col min="82" max="82" width="11" style="19" bestFit="1" customWidth="1"/>
    <col min="83" max="83" width="10.5703125" style="19" bestFit="1" customWidth="1"/>
    <col min="84" max="84" width="19.28515625" style="19" bestFit="1" customWidth="1"/>
    <col min="85" max="85" width="24.7109375" style="19" bestFit="1" customWidth="1"/>
    <col min="86" max="86" width="8" style="19" bestFit="1" customWidth="1"/>
    <col min="87" max="87" width="11.5703125" style="19" bestFit="1" customWidth="1"/>
    <col min="88" max="88" width="12.28515625" style="19" bestFit="1" customWidth="1"/>
    <col min="89" max="89" width="38.5703125" style="19" bestFit="1" customWidth="1"/>
    <col min="90" max="90" width="23.140625" style="19" bestFit="1" customWidth="1"/>
    <col min="91" max="91" width="11.28515625" style="19" bestFit="1" customWidth="1"/>
    <col min="92" max="92" width="15.7109375" style="19" bestFit="1" customWidth="1"/>
    <col min="93" max="93" width="25.7109375" style="19" bestFit="1" customWidth="1"/>
    <col min="94" max="94" width="12" style="19" bestFit="1" customWidth="1"/>
    <col min="95" max="95" width="13.140625" style="19" bestFit="1" customWidth="1"/>
    <col min="96" max="96" width="13" style="19" bestFit="1" customWidth="1"/>
    <col min="97" max="97" width="10.7109375" style="19" bestFit="1" customWidth="1"/>
    <col min="98" max="98" width="15.28515625" style="19" bestFit="1" customWidth="1"/>
    <col min="99" max="99" width="12.28515625" style="19" bestFit="1" customWidth="1"/>
    <col min="100" max="100" width="21.42578125" style="19" bestFit="1" customWidth="1"/>
    <col min="101" max="101" width="13" style="19" bestFit="1" customWidth="1"/>
    <col min="102" max="102" width="20.140625" style="19" bestFit="1" customWidth="1"/>
    <col min="103" max="103" width="11.7109375" style="19" bestFit="1" customWidth="1"/>
    <col min="104" max="104" width="12.7109375" style="19" bestFit="1" customWidth="1"/>
    <col min="105" max="105" width="14.7109375" style="19" bestFit="1" customWidth="1"/>
    <col min="106" max="106" width="10.42578125" style="19" bestFit="1" customWidth="1"/>
    <col min="107" max="107" width="11.140625" style="19" bestFit="1" customWidth="1"/>
    <col min="108" max="108" width="22.42578125" style="19" bestFit="1" customWidth="1"/>
    <col min="109" max="109" width="15.7109375" style="19" bestFit="1" customWidth="1"/>
    <col min="110" max="110" width="11.140625" style="19" bestFit="1" customWidth="1"/>
    <col min="111" max="111" width="16.28515625" style="19" bestFit="1" customWidth="1"/>
    <col min="112" max="112" width="15.85546875" style="19" bestFit="1" customWidth="1"/>
    <col min="113" max="113" width="27.5703125" style="19" bestFit="1" customWidth="1"/>
    <col min="114" max="114" width="15.85546875" style="19" bestFit="1" customWidth="1"/>
    <col min="115" max="115" width="11" style="19" bestFit="1" customWidth="1"/>
    <col min="116" max="116" width="12" style="19" bestFit="1" customWidth="1"/>
    <col min="117" max="117" width="11.140625" style="19" bestFit="1" customWidth="1"/>
    <col min="118" max="118" width="11.42578125" style="19" bestFit="1" customWidth="1"/>
    <col min="119" max="119" width="11.28515625" style="19" bestFit="1" customWidth="1"/>
    <col min="120" max="120" width="8.28515625" style="19" bestFit="1" customWidth="1"/>
    <col min="121" max="121" width="8.85546875" style="19" bestFit="1" customWidth="1"/>
    <col min="122" max="122" width="35.28515625" style="19" bestFit="1" customWidth="1"/>
    <col min="123" max="123" width="12.42578125" style="19" bestFit="1" customWidth="1"/>
    <col min="124" max="124" width="10.5703125" style="19" bestFit="1" customWidth="1"/>
    <col min="125" max="125" width="10.85546875" style="19" bestFit="1" customWidth="1"/>
    <col min="126" max="126" width="14.85546875" style="19" bestFit="1" customWidth="1"/>
    <col min="127" max="127" width="18.85546875" style="19" bestFit="1" customWidth="1"/>
    <col min="128" max="128" width="21.140625" style="19" bestFit="1" customWidth="1"/>
    <col min="129" max="129" width="21.5703125" style="19" bestFit="1" customWidth="1"/>
    <col min="130" max="130" width="17.140625" style="19" bestFit="1" customWidth="1"/>
    <col min="131" max="131" width="17.7109375" style="19" bestFit="1" customWidth="1"/>
    <col min="132" max="132" width="20.5703125" style="19" bestFit="1" customWidth="1"/>
    <col min="133" max="133" width="17.7109375" style="19" bestFit="1" customWidth="1"/>
    <col min="134" max="134" width="11.7109375" style="19" bestFit="1" customWidth="1"/>
    <col min="135" max="135" width="13.7109375" style="19" bestFit="1" customWidth="1"/>
    <col min="136" max="136" width="9" style="19" bestFit="1" customWidth="1"/>
    <col min="137" max="137" width="9.28515625" style="19" bestFit="1" customWidth="1"/>
    <col min="138" max="138" width="11.28515625" style="19" bestFit="1" customWidth="1"/>
    <col min="139" max="139" width="21.28515625" style="19" bestFit="1" customWidth="1"/>
    <col min="140" max="140" width="10" style="19" bestFit="1" customWidth="1"/>
    <col min="141" max="141" width="31.5703125" style="19" bestFit="1" customWidth="1"/>
    <col min="142" max="142" width="11.7109375" style="19" bestFit="1" customWidth="1"/>
    <col min="143" max="143" width="12.28515625" style="19" bestFit="1" customWidth="1"/>
    <col min="144" max="144" width="32" style="19" bestFit="1" customWidth="1"/>
    <col min="145" max="145" width="14.140625" style="19" bestFit="1" customWidth="1"/>
    <col min="146" max="146" width="9.7109375" style="19" bestFit="1" customWidth="1"/>
    <col min="147" max="147" width="14.140625" style="19" bestFit="1" customWidth="1"/>
    <col min="148" max="148" width="7" style="19" bestFit="1" customWidth="1"/>
    <col min="149" max="149" width="22.42578125" style="19" bestFit="1" customWidth="1"/>
    <col min="150" max="150" width="10.28515625" style="19" bestFit="1" customWidth="1"/>
    <col min="151" max="151" width="21.42578125" style="19" bestFit="1" customWidth="1"/>
    <col min="152" max="152" width="11.85546875" style="19" bestFit="1" customWidth="1"/>
    <col min="153" max="153" width="12.7109375" style="19" bestFit="1" customWidth="1"/>
    <col min="154" max="154" width="23.7109375" style="19" bestFit="1" customWidth="1"/>
    <col min="155" max="155" width="8.5703125" style="19" bestFit="1" customWidth="1"/>
    <col min="156" max="156" width="14.7109375" style="19" bestFit="1" customWidth="1"/>
    <col min="157" max="157" width="11" style="19" bestFit="1" customWidth="1"/>
    <col min="158" max="158" width="11.28515625" style="19" bestFit="1" customWidth="1"/>
    <col min="159" max="159" width="18.5703125" style="19" bestFit="1" customWidth="1"/>
    <col min="160" max="160" width="35.28515625" style="19" bestFit="1" customWidth="1"/>
    <col min="161" max="161" width="16.7109375" style="19" bestFit="1" customWidth="1"/>
    <col min="162" max="162" width="8.7109375" style="19" bestFit="1" customWidth="1"/>
    <col min="163" max="163" width="7.85546875" style="19" bestFit="1" customWidth="1"/>
    <col min="164" max="164" width="12.42578125" style="19" bestFit="1" customWidth="1"/>
    <col min="165" max="165" width="15.28515625" style="19" bestFit="1" customWidth="1"/>
    <col min="166" max="166" width="9.85546875" style="19" bestFit="1" customWidth="1"/>
    <col min="167" max="167" width="10.5703125" style="19" bestFit="1" customWidth="1"/>
    <col min="168" max="168" width="36.85546875" style="19" bestFit="1" customWidth="1"/>
    <col min="169" max="169" width="14.140625" style="19" bestFit="1" customWidth="1"/>
    <col min="170" max="170" width="20.85546875" style="19" bestFit="1" customWidth="1"/>
    <col min="171" max="171" width="12.7109375" style="19" bestFit="1" customWidth="1"/>
    <col min="172" max="172" width="13.7109375" style="19" bestFit="1" customWidth="1"/>
    <col min="173" max="173" width="18.7109375" style="19" bestFit="1" customWidth="1"/>
    <col min="174" max="174" width="17.28515625" style="19" bestFit="1" customWidth="1"/>
    <col min="175" max="175" width="38" style="19" bestFit="1" customWidth="1"/>
    <col min="176" max="176" width="10.140625" style="19" bestFit="1" customWidth="1"/>
    <col min="177" max="177" width="9.42578125" style="19" bestFit="1" customWidth="1"/>
    <col min="178" max="178" width="9.28515625" style="19" bestFit="1" customWidth="1"/>
    <col min="179" max="179" width="18" style="19" bestFit="1" customWidth="1"/>
    <col min="180" max="180" width="10.42578125" style="19" bestFit="1" customWidth="1"/>
    <col min="181" max="181" width="11.42578125" style="19" bestFit="1" customWidth="1"/>
    <col min="182" max="182" width="10.5703125" style="19" bestFit="1" customWidth="1"/>
    <col min="183" max="183" width="9.85546875" style="19" bestFit="1" customWidth="1"/>
    <col min="184" max="184" width="11.85546875" style="19" bestFit="1" customWidth="1"/>
    <col min="185" max="185" width="11.5703125" style="19" bestFit="1" customWidth="1"/>
    <col min="186" max="186" width="13.42578125" style="19" bestFit="1" customWidth="1"/>
    <col min="187" max="187" width="22.42578125" style="19" bestFit="1" customWidth="1"/>
    <col min="188" max="188" width="14.28515625" style="19" bestFit="1" customWidth="1"/>
    <col min="189" max="189" width="30.42578125" style="19" bestFit="1" customWidth="1"/>
    <col min="190" max="190" width="19.85546875" style="19" bestFit="1" customWidth="1"/>
    <col min="191" max="191" width="14.5703125" style="19" bestFit="1" customWidth="1"/>
    <col min="192" max="192" width="22.7109375" style="19" bestFit="1" customWidth="1"/>
    <col min="193" max="193" width="11.85546875" style="19" bestFit="1" customWidth="1"/>
    <col min="194" max="194" width="10.5703125" style="19" bestFit="1" customWidth="1"/>
    <col min="195" max="195" width="10.42578125" style="19" bestFit="1" customWidth="1"/>
    <col min="196" max="196" width="9.28515625" style="19" bestFit="1" customWidth="1"/>
    <col min="197" max="197" width="21.7109375" style="19" bestFit="1" customWidth="1"/>
    <col min="198" max="199" width="15.28515625" style="19" bestFit="1" customWidth="1"/>
    <col min="200" max="200" width="15.7109375" style="19" bestFit="1" customWidth="1"/>
    <col min="201" max="201" width="21.7109375" style="19" bestFit="1" customWidth="1"/>
    <col min="202" max="202" width="28.7109375" style="19" bestFit="1" customWidth="1"/>
    <col min="203" max="203" width="38.28515625" style="19" bestFit="1" customWidth="1"/>
    <col min="204" max="204" width="37.42578125" style="19" bestFit="1" customWidth="1"/>
    <col min="205" max="205" width="22.28515625" style="19" bestFit="1" customWidth="1"/>
    <col min="206" max="206" width="8.140625" style="19" bestFit="1" customWidth="1"/>
    <col min="207" max="207" width="11.85546875" style="19" bestFit="1" customWidth="1"/>
    <col min="208" max="208" width="12.28515625" style="19" bestFit="1" customWidth="1"/>
    <col min="209" max="209" width="13.28515625" style="19" bestFit="1" customWidth="1"/>
    <col min="210" max="210" width="13.42578125" style="19" bestFit="1" customWidth="1"/>
    <col min="211" max="211" width="11" style="19" bestFit="1" customWidth="1"/>
    <col min="212" max="212" width="12.28515625" style="19" bestFit="1" customWidth="1"/>
    <col min="213" max="213" width="15.7109375" style="19" bestFit="1" customWidth="1"/>
    <col min="214" max="214" width="21.140625" style="19" bestFit="1" customWidth="1"/>
    <col min="215" max="215" width="16.85546875" style="19" bestFit="1" customWidth="1"/>
    <col min="216" max="216" width="9.85546875" style="19" bestFit="1" customWidth="1"/>
    <col min="217" max="217" width="13.28515625" style="19" bestFit="1" customWidth="1"/>
    <col min="218" max="218" width="13.5703125" style="19" bestFit="1" customWidth="1"/>
    <col min="219" max="219" width="19.7109375" style="19" bestFit="1" customWidth="1"/>
    <col min="220" max="220" width="18.7109375" style="19" bestFit="1" customWidth="1"/>
    <col min="221" max="221" width="16.5703125" style="19" bestFit="1" customWidth="1"/>
    <col min="222" max="222" width="14.28515625" style="19" bestFit="1" customWidth="1"/>
    <col min="223" max="223" width="10.140625" style="19" bestFit="1" customWidth="1"/>
    <col min="224" max="224" width="19.140625" style="19" bestFit="1" customWidth="1"/>
    <col min="225" max="225" width="20" style="19" bestFit="1" customWidth="1"/>
    <col min="226" max="226" width="13.5703125" style="19" bestFit="1" customWidth="1"/>
    <col min="227" max="227" width="11" style="19" bestFit="1" customWidth="1"/>
    <col min="228" max="228" width="10.5703125" style="19" bestFit="1" customWidth="1"/>
    <col min="229" max="229" width="13.42578125" style="19" bestFit="1" customWidth="1"/>
    <col min="230" max="230" width="24.140625" style="19" bestFit="1" customWidth="1"/>
    <col min="231" max="231" width="39.28515625" style="19" bestFit="1" customWidth="1"/>
    <col min="232" max="232" width="13.7109375" style="19" bestFit="1" customWidth="1"/>
    <col min="233" max="233" width="20.85546875" style="19" bestFit="1" customWidth="1"/>
    <col min="234" max="234" width="13" style="19" bestFit="1" customWidth="1"/>
    <col min="235" max="235" width="18.85546875" style="19" bestFit="1" customWidth="1"/>
    <col min="236" max="236" width="20.7109375" style="19" bestFit="1" customWidth="1"/>
    <col min="237" max="237" width="10.28515625" style="19" bestFit="1" customWidth="1"/>
    <col min="238" max="238" width="11.42578125" style="19" bestFit="1" customWidth="1"/>
    <col min="239" max="239" width="10" style="19" bestFit="1" customWidth="1"/>
    <col min="240" max="240" width="18.28515625" style="19" bestFit="1" customWidth="1"/>
    <col min="241" max="241" width="10.42578125" style="19" bestFit="1" customWidth="1"/>
    <col min="242" max="242" width="17.7109375" style="19" bestFit="1" customWidth="1"/>
    <col min="243" max="243" width="23.28515625" style="19" bestFit="1" customWidth="1"/>
    <col min="244" max="244" width="19.28515625" style="19" bestFit="1" customWidth="1"/>
    <col min="245" max="245" width="14.28515625" style="19" bestFit="1" customWidth="1"/>
    <col min="246" max="246" width="14.7109375" style="19" bestFit="1" customWidth="1"/>
    <col min="247" max="247" width="8.7109375" style="19" bestFit="1" customWidth="1"/>
    <col min="248" max="248" width="11.28515625" style="19" bestFit="1" customWidth="1"/>
    <col min="249" max="249" width="9.85546875" style="19" bestFit="1" customWidth="1"/>
    <col min="250" max="250" width="15.28515625" style="19" bestFit="1" customWidth="1"/>
    <col min="251" max="251" width="11.42578125" style="19" bestFit="1" customWidth="1"/>
    <col min="252" max="252" width="12.28515625" style="19" bestFit="1" customWidth="1"/>
    <col min="253" max="253" width="16.85546875" style="19" bestFit="1" customWidth="1"/>
    <col min="254" max="254" width="15.7109375" style="19" bestFit="1" customWidth="1"/>
    <col min="255" max="255" width="13.85546875" style="19" bestFit="1" customWidth="1"/>
    <col min="256" max="256" width="19.85546875" style="19" bestFit="1" customWidth="1"/>
    <col min="257" max="257" width="16.7109375" style="19" bestFit="1" customWidth="1"/>
    <col min="258" max="258" width="8.85546875" style="19" bestFit="1" customWidth="1"/>
    <col min="259" max="259" width="20.42578125" style="19" bestFit="1" customWidth="1"/>
    <col min="260" max="260" width="19.140625" style="19" bestFit="1" customWidth="1"/>
    <col min="261" max="261" width="13.85546875" style="19" bestFit="1" customWidth="1"/>
    <col min="262" max="262" width="19.7109375" style="19" bestFit="1" customWidth="1"/>
    <col min="263" max="263" width="9.42578125" style="19" bestFit="1" customWidth="1"/>
    <col min="264" max="264" width="17.140625" style="19" bestFit="1" customWidth="1"/>
    <col min="265" max="265" width="15.85546875" style="19" bestFit="1" customWidth="1"/>
    <col min="266" max="266" width="14.85546875" style="19" bestFit="1" customWidth="1"/>
    <col min="267" max="267" width="23.42578125" style="19" bestFit="1" customWidth="1"/>
    <col min="268" max="268" width="8.28515625" style="19" bestFit="1" customWidth="1"/>
    <col min="269" max="269" width="14.28515625" style="19" bestFit="1" customWidth="1"/>
    <col min="270" max="270" width="21.5703125" style="19" bestFit="1" customWidth="1"/>
    <col min="271" max="271" width="20.140625" style="19" bestFit="1" customWidth="1"/>
    <col min="272" max="272" width="10.85546875" style="19" bestFit="1" customWidth="1"/>
    <col min="273" max="273" width="9" style="19" bestFit="1" customWidth="1"/>
    <col min="274" max="274" width="13.7109375" style="19" bestFit="1" customWidth="1"/>
    <col min="275" max="275" width="16.7109375" style="19" bestFit="1" customWidth="1"/>
    <col min="276" max="276" width="10.85546875" style="19" bestFit="1" customWidth="1"/>
    <col min="277" max="277" width="19.28515625" style="19" bestFit="1" customWidth="1"/>
    <col min="278" max="278" width="9.28515625" style="19" bestFit="1" customWidth="1"/>
    <col min="279" max="279" width="15" style="19" bestFit="1" customWidth="1"/>
    <col min="280" max="280" width="13.28515625" style="19" bestFit="1" customWidth="1"/>
    <col min="281" max="281" width="21.5703125" style="19" bestFit="1" customWidth="1"/>
    <col min="282" max="282" width="16.5703125" style="19" bestFit="1" customWidth="1"/>
    <col min="283" max="283" width="13.7109375" style="19" bestFit="1" customWidth="1"/>
    <col min="284" max="284" width="15.28515625" style="19" bestFit="1" customWidth="1"/>
    <col min="285" max="285" width="13.7109375" style="19" bestFit="1" customWidth="1"/>
    <col min="286" max="286" width="10.42578125" style="19" bestFit="1" customWidth="1"/>
    <col min="287" max="287" width="23" style="19" bestFit="1" customWidth="1"/>
    <col min="288" max="288" width="10.28515625" style="19" bestFit="1" customWidth="1"/>
    <col min="289" max="289" width="15.28515625" style="19" bestFit="1" customWidth="1"/>
    <col min="290" max="290" width="12" style="19" bestFit="1" customWidth="1"/>
    <col min="291" max="291" width="24.28515625" style="19" bestFit="1" customWidth="1"/>
    <col min="292" max="292" width="24.7109375" style="19" bestFit="1" customWidth="1"/>
    <col min="293" max="293" width="11.5703125" style="19" bestFit="1" customWidth="1"/>
    <col min="294" max="294" width="13.28515625" style="19" bestFit="1" customWidth="1"/>
    <col min="295" max="295" width="17.7109375" style="19" bestFit="1" customWidth="1"/>
    <col min="296" max="296" width="11.28515625" style="19" bestFit="1" customWidth="1"/>
    <col min="297" max="297" width="21.140625" style="19" bestFit="1" customWidth="1"/>
    <col min="298" max="298" width="13.140625" style="19" bestFit="1" customWidth="1"/>
    <col min="299" max="299" width="21.7109375" style="19" bestFit="1" customWidth="1"/>
    <col min="300" max="300" width="9.42578125" style="19" bestFit="1" customWidth="1"/>
    <col min="301" max="301" width="10.42578125" style="19" bestFit="1" customWidth="1"/>
    <col min="302" max="302" width="18.7109375" style="19" bestFit="1" customWidth="1"/>
    <col min="303" max="303" width="14.7109375" style="19" bestFit="1" customWidth="1"/>
    <col min="304" max="304" width="12.140625" style="19" bestFit="1" customWidth="1"/>
    <col min="305" max="305" width="17.140625" style="19" bestFit="1" customWidth="1"/>
    <col min="306" max="306" width="9.28515625" style="19" bestFit="1" customWidth="1"/>
    <col min="307" max="307" width="12.7109375" style="19" bestFit="1" customWidth="1"/>
    <col min="308" max="308" width="39.140625" style="19" bestFit="1" customWidth="1"/>
    <col min="309" max="309" width="33.85546875" style="19" bestFit="1" customWidth="1"/>
    <col min="310" max="310" width="25.7109375" style="19" bestFit="1" customWidth="1"/>
    <col min="311" max="311" width="10.140625" style="19" bestFit="1" customWidth="1"/>
    <col min="312" max="312" width="15.7109375" style="19" bestFit="1" customWidth="1"/>
    <col min="313" max="313" width="13.7109375" style="19" bestFit="1" customWidth="1"/>
    <col min="314" max="314" width="12.42578125" style="19" bestFit="1" customWidth="1"/>
    <col min="315" max="315" width="23.42578125" style="19" bestFit="1" customWidth="1"/>
    <col min="316" max="316" width="13" style="19" bestFit="1" customWidth="1"/>
    <col min="317" max="317" width="16.7109375" style="19" bestFit="1" customWidth="1"/>
    <col min="318" max="318" width="24.7109375" style="19" bestFit="1" customWidth="1"/>
    <col min="319" max="319" width="12.7109375" style="19" bestFit="1" customWidth="1"/>
    <col min="320" max="320" width="23.85546875" style="19" bestFit="1" customWidth="1"/>
    <col min="321" max="321" width="9.140625" style="19"/>
    <col min="322" max="322" width="16.140625" style="19" bestFit="1" customWidth="1"/>
    <col min="323" max="323" width="24.140625" style="19" bestFit="1" customWidth="1"/>
    <col min="324" max="324" width="11.42578125" style="19" bestFit="1" customWidth="1"/>
    <col min="325" max="325" width="23" style="19" bestFit="1" customWidth="1"/>
    <col min="326" max="326" width="13.140625" style="19" bestFit="1" customWidth="1"/>
    <col min="327" max="327" width="19.140625" style="19" bestFit="1" customWidth="1"/>
    <col min="328" max="328" width="22.7109375" style="19" bestFit="1" customWidth="1"/>
    <col min="329" max="329" width="10.5703125" style="19" bestFit="1" customWidth="1"/>
    <col min="330" max="330" width="15.28515625" style="19" bestFit="1" customWidth="1"/>
    <col min="331" max="331" width="11.85546875" style="19" bestFit="1" customWidth="1"/>
    <col min="332" max="332" width="12.28515625" style="19" bestFit="1" customWidth="1"/>
    <col min="333" max="333" width="12.7109375" style="19" bestFit="1" customWidth="1"/>
    <col min="334" max="334" width="23.7109375" style="19" bestFit="1" customWidth="1"/>
    <col min="335" max="335" width="17.140625" style="19" bestFit="1" customWidth="1"/>
    <col min="336" max="336" width="9" style="19" bestFit="1" customWidth="1"/>
    <col min="337" max="337" width="25.5703125" style="19" bestFit="1" customWidth="1"/>
    <col min="338" max="338" width="10.28515625" style="19" bestFit="1" customWidth="1"/>
    <col min="339" max="339" width="11.140625" style="19" bestFit="1" customWidth="1"/>
    <col min="340" max="340" width="22.140625" style="19" bestFit="1" customWidth="1"/>
    <col min="341" max="341" width="40.5703125" style="19" bestFit="1" customWidth="1"/>
    <col min="342" max="342" width="20.42578125" style="19" bestFit="1" customWidth="1"/>
    <col min="343" max="343" width="26.7109375" style="19" bestFit="1" customWidth="1"/>
    <col min="344" max="344" width="12.5703125" style="19" bestFit="1" customWidth="1"/>
    <col min="345" max="345" width="20.140625" style="19" bestFit="1" customWidth="1"/>
    <col min="346" max="346" width="15.28515625" style="19" bestFit="1" customWidth="1"/>
    <col min="347" max="348" width="12.28515625" style="19" bestFit="1" customWidth="1"/>
    <col min="349" max="349" width="9.42578125" style="19" bestFit="1" customWidth="1"/>
    <col min="350" max="350" width="22.28515625" style="19" bestFit="1" customWidth="1"/>
    <col min="351" max="351" width="21.7109375" style="19" bestFit="1" customWidth="1"/>
    <col min="352" max="352" width="38.7109375" style="19" bestFit="1" customWidth="1"/>
    <col min="353" max="353" width="21" style="19" bestFit="1" customWidth="1"/>
    <col min="354" max="354" width="8.85546875" style="19" bestFit="1" customWidth="1"/>
    <col min="355" max="355" width="11.28515625" style="19" bestFit="1" customWidth="1"/>
    <col min="356" max="356" width="14.28515625" style="19" bestFit="1" customWidth="1"/>
    <col min="357" max="357" width="10.7109375" style="19" bestFit="1" customWidth="1"/>
    <col min="358" max="358" width="15.28515625" style="19" bestFit="1" customWidth="1"/>
    <col min="359" max="359" width="13.7109375" style="19" bestFit="1" customWidth="1"/>
    <col min="360" max="360" width="37.7109375" style="19" bestFit="1" customWidth="1"/>
    <col min="361" max="361" width="10.5703125" style="19" bestFit="1" customWidth="1"/>
    <col min="362" max="362" width="10.7109375" style="19" bestFit="1" customWidth="1"/>
    <col min="363" max="363" width="18.140625" style="19" bestFit="1" customWidth="1"/>
    <col min="364" max="364" width="10.7109375" style="19" bestFit="1" customWidth="1"/>
    <col min="365" max="365" width="22.28515625" style="19" bestFit="1" customWidth="1"/>
    <col min="366" max="366" width="27" style="19" bestFit="1" customWidth="1"/>
    <col min="367" max="367" width="16.7109375" style="19" bestFit="1" customWidth="1"/>
    <col min="368" max="368" width="17.7109375" style="19" bestFit="1" customWidth="1"/>
    <col min="369" max="369" width="18.7109375" style="19" bestFit="1" customWidth="1"/>
    <col min="370" max="370" width="18.140625" style="19" bestFit="1" customWidth="1"/>
    <col min="371" max="371" width="15.28515625" style="19" bestFit="1" customWidth="1"/>
    <col min="372" max="372" width="11.7109375" style="19" bestFit="1" customWidth="1"/>
    <col min="373" max="373" width="14.7109375" style="19" bestFit="1" customWidth="1"/>
    <col min="374" max="374" width="41.42578125" style="19" bestFit="1" customWidth="1"/>
    <col min="375" max="375" width="13.7109375" style="19" bestFit="1" customWidth="1"/>
    <col min="376" max="376" width="14.28515625" style="19" bestFit="1" customWidth="1"/>
    <col min="377" max="377" width="24.28515625" style="19" bestFit="1" customWidth="1"/>
    <col min="378" max="378" width="22.28515625" style="19" bestFit="1" customWidth="1"/>
    <col min="379" max="379" width="11" style="19" bestFit="1" customWidth="1"/>
    <col min="380" max="380" width="10.5703125" style="19" bestFit="1" customWidth="1"/>
    <col min="381" max="381" width="10.42578125" style="19" bestFit="1" customWidth="1"/>
    <col min="382" max="382" width="14.7109375" style="19" bestFit="1" customWidth="1"/>
    <col min="383" max="383" width="13.5703125" style="19" bestFit="1" customWidth="1"/>
    <col min="384" max="384" width="9.28515625" style="19" bestFit="1" customWidth="1"/>
    <col min="385" max="385" width="16.28515625" style="19" bestFit="1" customWidth="1"/>
    <col min="386" max="386" width="15.28515625" style="19" bestFit="1" customWidth="1"/>
    <col min="387" max="387" width="20.5703125" style="19" bestFit="1" customWidth="1"/>
    <col min="388" max="388" width="10.5703125" style="19" bestFit="1" customWidth="1"/>
    <col min="389" max="389" width="9.42578125" style="19" bestFit="1" customWidth="1"/>
    <col min="390" max="390" width="15" style="19" bestFit="1" customWidth="1"/>
    <col min="391" max="391" width="15.42578125" style="19" bestFit="1" customWidth="1"/>
    <col min="392" max="392" width="11.5703125" style="19" bestFit="1" customWidth="1"/>
    <col min="393" max="393" width="10.85546875" style="19" bestFit="1" customWidth="1"/>
    <col min="394" max="394" width="21.28515625" style="19" bestFit="1" customWidth="1"/>
    <col min="395" max="395" width="27.85546875" style="19" bestFit="1" customWidth="1"/>
    <col min="396" max="396" width="8.28515625" style="19" bestFit="1" customWidth="1"/>
    <col min="397" max="397" width="29.85546875" style="19" bestFit="1" customWidth="1"/>
    <col min="398" max="398" width="14.85546875" style="19" bestFit="1" customWidth="1"/>
    <col min="399" max="399" width="15.7109375" style="19" bestFit="1" customWidth="1"/>
    <col min="400" max="400" width="15.28515625" style="19" bestFit="1" customWidth="1"/>
    <col min="401" max="402" width="14.85546875" style="19" bestFit="1" customWidth="1"/>
    <col min="403" max="403" width="9.28515625" style="19" bestFit="1" customWidth="1"/>
    <col min="404" max="404" width="13.140625" style="19" bestFit="1" customWidth="1"/>
    <col min="405" max="405" width="13.42578125" style="19" bestFit="1" customWidth="1"/>
    <col min="406" max="406" width="8.7109375" style="19" bestFit="1" customWidth="1"/>
    <col min="407" max="407" width="10" style="19" bestFit="1" customWidth="1"/>
    <col min="408" max="408" width="30.28515625" style="19" bestFit="1" customWidth="1"/>
    <col min="409" max="409" width="10.42578125" style="19" bestFit="1" customWidth="1"/>
    <col min="410" max="410" width="17" style="19" bestFit="1" customWidth="1"/>
    <col min="411" max="411" width="13.7109375" style="19" bestFit="1" customWidth="1"/>
    <col min="412" max="412" width="19.28515625" style="19" bestFit="1" customWidth="1"/>
    <col min="413" max="413" width="12" style="19" bestFit="1" customWidth="1"/>
    <col min="414" max="414" width="14.85546875" style="19" bestFit="1" customWidth="1"/>
    <col min="415" max="415" width="11" style="19" bestFit="1" customWidth="1"/>
    <col min="416" max="416" width="12.42578125" style="19" bestFit="1" customWidth="1"/>
    <col min="417" max="417" width="11" style="19" bestFit="1" customWidth="1"/>
    <col min="418" max="418" width="41" style="19" bestFit="1" customWidth="1"/>
    <col min="419" max="419" width="25" style="19" bestFit="1" customWidth="1"/>
    <col min="420" max="420" width="10.7109375" style="19" bestFit="1" customWidth="1"/>
    <col min="421" max="421" width="20.28515625" style="19" bestFit="1" customWidth="1"/>
    <col min="422" max="422" width="15.5703125" style="19" bestFit="1" customWidth="1"/>
    <col min="423" max="423" width="9" style="19" bestFit="1" customWidth="1"/>
    <col min="424" max="424" width="11.7109375" style="19" bestFit="1" customWidth="1"/>
    <col min="425" max="425" width="10.28515625" style="19" bestFit="1" customWidth="1"/>
    <col min="426" max="426" width="33.140625" style="19" bestFit="1" customWidth="1"/>
    <col min="427" max="427" width="12.5703125" style="19" bestFit="1" customWidth="1"/>
    <col min="428" max="428" width="15.5703125" style="19" bestFit="1" customWidth="1"/>
    <col min="429" max="429" width="15.28515625" style="19" bestFit="1" customWidth="1"/>
    <col min="430" max="430" width="14.85546875" style="19" bestFit="1" customWidth="1"/>
    <col min="431" max="431" width="33.85546875" style="19" bestFit="1" customWidth="1"/>
    <col min="432" max="432" width="19.7109375" style="19" bestFit="1" customWidth="1"/>
    <col min="433" max="433" width="19.28515625" style="19" bestFit="1" customWidth="1"/>
    <col min="434" max="434" width="37.5703125" style="19" bestFit="1" customWidth="1"/>
    <col min="435" max="435" width="23" style="19" bestFit="1" customWidth="1"/>
    <col min="436" max="436" width="20.85546875" style="19" bestFit="1" customWidth="1"/>
    <col min="437" max="437" width="10.140625" style="19" bestFit="1" customWidth="1"/>
    <col min="438" max="438" width="10.28515625" style="19" bestFit="1" customWidth="1"/>
    <col min="439" max="439" width="8.85546875" style="19" bestFit="1" customWidth="1"/>
    <col min="440" max="440" width="10.7109375" style="19" bestFit="1" customWidth="1"/>
    <col min="441" max="441" width="9.7109375" style="19" bestFit="1" customWidth="1"/>
    <col min="442" max="442" width="28" style="19" bestFit="1" customWidth="1"/>
    <col min="443" max="443" width="39.85546875" style="19" bestFit="1" customWidth="1"/>
    <col min="444" max="444" width="37" style="19" bestFit="1" customWidth="1"/>
    <col min="445" max="445" width="8.28515625" style="19" bestFit="1" customWidth="1"/>
    <col min="446" max="446" width="11.140625" style="19" bestFit="1" customWidth="1"/>
    <col min="447" max="447" width="21.5703125" style="19" bestFit="1" customWidth="1"/>
    <col min="448" max="448" width="35.7109375" style="19" bestFit="1" customWidth="1"/>
    <col min="449" max="449" width="15" style="19" bestFit="1" customWidth="1"/>
    <col min="450" max="450" width="13.42578125" style="19" bestFit="1" customWidth="1"/>
    <col min="451" max="451" width="16.7109375" style="19" bestFit="1" customWidth="1"/>
    <col min="452" max="452" width="12.140625" style="19" bestFit="1" customWidth="1"/>
    <col min="453" max="453" width="12.5703125" style="19" bestFit="1" customWidth="1"/>
    <col min="454" max="454" width="13.5703125" style="19" bestFit="1" customWidth="1"/>
    <col min="455" max="456" width="13.140625" style="19" bestFit="1" customWidth="1"/>
    <col min="457" max="457" width="8.28515625" style="19" bestFit="1" customWidth="1"/>
    <col min="458" max="458" width="10.85546875" style="19" bestFit="1" customWidth="1"/>
    <col min="459" max="459" width="10.28515625" style="19" bestFit="1" customWidth="1"/>
    <col min="460" max="460" width="18.28515625" style="19" bestFit="1" customWidth="1"/>
    <col min="461" max="461" width="12.5703125" style="19" bestFit="1" customWidth="1"/>
    <col min="462" max="462" width="15.5703125" style="19" bestFit="1" customWidth="1"/>
    <col min="463" max="463" width="12" style="19" bestFit="1" customWidth="1"/>
    <col min="464" max="464" width="11.28515625" style="19" bestFit="1" customWidth="1"/>
    <col min="465" max="465" width="7.7109375" style="19" bestFit="1" customWidth="1"/>
    <col min="466" max="466" width="35.7109375" style="19" bestFit="1" customWidth="1"/>
    <col min="467" max="467" width="23.7109375" style="19" bestFit="1" customWidth="1"/>
    <col min="468" max="468" width="10.28515625" style="19" bestFit="1" customWidth="1"/>
    <col min="469" max="469" width="11.7109375" style="19" bestFit="1" customWidth="1"/>
    <col min="470" max="470" width="21.28515625" style="19" bestFit="1" customWidth="1"/>
    <col min="471" max="471" width="9.42578125" style="19" bestFit="1" customWidth="1"/>
    <col min="472" max="472" width="15.85546875" style="19" bestFit="1" customWidth="1"/>
    <col min="473" max="473" width="13.7109375" style="19" bestFit="1" customWidth="1"/>
    <col min="474" max="474" width="16.42578125" style="19" bestFit="1" customWidth="1"/>
    <col min="475" max="475" width="22.42578125" style="19" bestFit="1" customWidth="1"/>
    <col min="476" max="476" width="11.28515625" style="19" bestFit="1" customWidth="1"/>
    <col min="477" max="477" width="16.5703125" style="19" bestFit="1" customWidth="1"/>
    <col min="478" max="478" width="21.7109375" style="19" bestFit="1" customWidth="1"/>
    <col min="479" max="479" width="20.7109375" style="19" bestFit="1" customWidth="1"/>
    <col min="480" max="480" width="12.7109375" style="19" bestFit="1" customWidth="1"/>
    <col min="481" max="481" width="11.140625" style="19" bestFit="1" customWidth="1"/>
    <col min="482" max="482" width="12.28515625" style="19" bestFit="1" customWidth="1"/>
    <col min="483" max="483" width="34.7109375" style="19" bestFit="1" customWidth="1"/>
    <col min="484" max="484" width="24.5703125" style="19" bestFit="1" customWidth="1"/>
    <col min="485" max="485" width="21.140625" style="19" bestFit="1" customWidth="1"/>
    <col min="486" max="486" width="15.7109375" style="19" bestFit="1" customWidth="1"/>
    <col min="487" max="487" width="20.85546875" style="19" bestFit="1" customWidth="1"/>
    <col min="488" max="488" width="26.7109375" style="19" bestFit="1" customWidth="1"/>
    <col min="489" max="489" width="16.5703125" style="19" bestFit="1" customWidth="1"/>
    <col min="490" max="490" width="39.42578125" style="19" bestFit="1" customWidth="1"/>
    <col min="491" max="491" width="41.42578125" style="19" bestFit="1" customWidth="1"/>
    <col min="492" max="492" width="17" style="19" bestFit="1" customWidth="1"/>
    <col min="493" max="493" width="23.42578125" style="19" bestFit="1" customWidth="1"/>
    <col min="494" max="494" width="9.28515625" style="19" bestFit="1" customWidth="1"/>
    <col min="495" max="495" width="10.28515625" style="19" bestFit="1" customWidth="1"/>
    <col min="496" max="496" width="15.42578125" style="19" bestFit="1" customWidth="1"/>
    <col min="497" max="497" width="13.28515625" style="19" bestFit="1" customWidth="1"/>
    <col min="498" max="498" width="28.5703125" style="19" bestFit="1" customWidth="1"/>
    <col min="499" max="499" width="10.5703125" style="19" bestFit="1" customWidth="1"/>
    <col min="500" max="500" width="22" style="19" bestFit="1" customWidth="1"/>
    <col min="501" max="501" width="29.28515625" style="19" bestFit="1" customWidth="1"/>
    <col min="502" max="502" width="11" style="19" bestFit="1" customWidth="1"/>
    <col min="503" max="503" width="28.85546875" style="19" bestFit="1" customWidth="1"/>
    <col min="504" max="504" width="21.28515625" style="19" bestFit="1" customWidth="1"/>
    <col min="505" max="505" width="17.85546875" style="19" bestFit="1" customWidth="1"/>
    <col min="506" max="506" width="17.28515625" style="19" bestFit="1" customWidth="1"/>
    <col min="507" max="507" width="11.140625" style="19" bestFit="1" customWidth="1"/>
    <col min="508" max="508" width="13.140625" style="19" bestFit="1" customWidth="1"/>
    <col min="509" max="509" width="24.85546875" style="19" bestFit="1" customWidth="1"/>
    <col min="510" max="510" width="13" style="19" bestFit="1" customWidth="1"/>
    <col min="511" max="511" width="11.5703125" style="19" bestFit="1" customWidth="1"/>
    <col min="512" max="512" width="16.7109375" style="19" bestFit="1" customWidth="1"/>
    <col min="513" max="513" width="15" style="19" bestFit="1" customWidth="1"/>
    <col min="514" max="514" width="12.42578125" style="19" bestFit="1" customWidth="1"/>
    <col min="515" max="515" width="38.7109375" style="19" bestFit="1" customWidth="1"/>
    <col min="516" max="516" width="23" style="19" bestFit="1" customWidth="1"/>
    <col min="517" max="517" width="21.140625" style="19" bestFit="1" customWidth="1"/>
    <col min="518" max="518" width="15" style="19" bestFit="1" customWidth="1"/>
    <col min="519" max="519" width="26.7109375" style="19" bestFit="1" customWidth="1"/>
    <col min="520" max="520" width="13.5703125" style="19" bestFit="1" customWidth="1"/>
    <col min="521" max="521" width="12.7109375" style="19" bestFit="1" customWidth="1"/>
    <col min="522" max="522" width="21.85546875" style="19" bestFit="1" customWidth="1"/>
    <col min="523" max="523" width="11.28515625" style="19" bestFit="1" customWidth="1"/>
    <col min="524" max="16006" width="9.140625" style="19"/>
    <col min="16007" max="16007" width="9.140625" style="19" customWidth="1"/>
    <col min="16008" max="16384" width="9.140625" style="19"/>
  </cols>
  <sheetData>
    <row r="1" spans="1:523" ht="18.75">
      <c r="A1" s="16" t="s">
        <v>1660</v>
      </c>
      <c r="B1" s="17"/>
      <c r="C1" s="17"/>
      <c r="D1" s="18"/>
      <c r="E1" s="17"/>
      <c r="F1" s="19"/>
      <c r="G1" s="19"/>
      <c r="H1" s="20"/>
      <c r="I1" s="18"/>
      <c r="K1" s="20"/>
    </row>
    <row r="2" spans="1:523" s="21" customFormat="1" ht="52.15" customHeight="1">
      <c r="A2" s="35" t="s">
        <v>1661</v>
      </c>
      <c r="B2" s="35" t="s">
        <v>1662</v>
      </c>
      <c r="C2" s="35" t="s">
        <v>1663</v>
      </c>
      <c r="D2" s="35" t="s">
        <v>59</v>
      </c>
      <c r="E2" s="35" t="s">
        <v>1664</v>
      </c>
      <c r="F2" s="35" t="s">
        <v>62</v>
      </c>
      <c r="G2" s="35" t="s">
        <v>1665</v>
      </c>
      <c r="H2" s="35" t="s">
        <v>1666</v>
      </c>
      <c r="I2" s="35" t="s">
        <v>1667</v>
      </c>
      <c r="J2" s="35" t="s">
        <v>1668</v>
      </c>
      <c r="K2" s="35" t="s">
        <v>1669</v>
      </c>
      <c r="L2" s="35" t="s">
        <v>1670</v>
      </c>
      <c r="M2" s="35" t="s">
        <v>1671</v>
      </c>
      <c r="N2" s="35" t="s">
        <v>60</v>
      </c>
      <c r="O2" s="35" t="s">
        <v>1672</v>
      </c>
      <c r="P2" s="35" t="s">
        <v>1673</v>
      </c>
      <c r="Q2" s="35" t="s">
        <v>1674</v>
      </c>
      <c r="R2" s="35" t="s">
        <v>1675</v>
      </c>
      <c r="S2" s="34" t="s">
        <v>1676</v>
      </c>
    </row>
    <row r="3" spans="1:523">
      <c r="A3" s="36">
        <v>5857</v>
      </c>
      <c r="B3" s="37">
        <v>1585701</v>
      </c>
      <c r="C3" s="37"/>
      <c r="D3" s="38" t="s">
        <v>63</v>
      </c>
      <c r="E3" s="39" t="s">
        <v>2</v>
      </c>
      <c r="F3" s="39" t="s">
        <v>66</v>
      </c>
      <c r="G3" s="39" t="s">
        <v>66</v>
      </c>
      <c r="H3" s="40" t="s">
        <v>1677</v>
      </c>
      <c r="I3" s="41" t="s">
        <v>10</v>
      </c>
      <c r="J3" s="42" t="s">
        <v>1678</v>
      </c>
      <c r="K3" s="76" t="s">
        <v>1679</v>
      </c>
      <c r="L3" s="43" t="s">
        <v>1680</v>
      </c>
      <c r="M3" s="43" t="s">
        <v>1681</v>
      </c>
      <c r="N3" s="44" t="s">
        <v>64</v>
      </c>
      <c r="O3" s="45" t="s">
        <v>1682</v>
      </c>
      <c r="P3" s="30" t="s">
        <v>1683</v>
      </c>
      <c r="Q3" s="30"/>
      <c r="R3" s="19">
        <v>1</v>
      </c>
    </row>
    <row r="4" spans="1:523">
      <c r="A4" s="46">
        <v>5836</v>
      </c>
      <c r="B4" s="47">
        <v>1583601</v>
      </c>
      <c r="C4" s="47"/>
      <c r="D4" s="43" t="s">
        <v>67</v>
      </c>
      <c r="E4" s="48" t="s">
        <v>2</v>
      </c>
      <c r="F4" s="48" t="s">
        <v>66</v>
      </c>
      <c r="G4" s="48" t="s">
        <v>66</v>
      </c>
      <c r="H4" s="49" t="s">
        <v>1677</v>
      </c>
      <c r="I4" s="41" t="s">
        <v>10</v>
      </c>
      <c r="J4" s="42" t="s">
        <v>1678</v>
      </c>
      <c r="K4" s="76" t="s">
        <v>1679</v>
      </c>
      <c r="L4" s="43" t="s">
        <v>1684</v>
      </c>
      <c r="M4" s="43" t="s">
        <v>1685</v>
      </c>
      <c r="N4" s="44" t="s">
        <v>68</v>
      </c>
      <c r="O4" s="45" t="s">
        <v>1682</v>
      </c>
      <c r="P4" s="30" t="s">
        <v>1686</v>
      </c>
      <c r="Q4" s="30"/>
      <c r="R4" s="19">
        <v>1</v>
      </c>
    </row>
    <row r="5" spans="1:523">
      <c r="A5" s="46">
        <v>7082</v>
      </c>
      <c r="B5" s="47">
        <v>1708201</v>
      </c>
      <c r="C5" s="47"/>
      <c r="D5" s="43" t="s">
        <v>1445</v>
      </c>
      <c r="E5" s="48" t="s">
        <v>2</v>
      </c>
      <c r="F5" s="48" t="s">
        <v>307</v>
      </c>
      <c r="G5" s="48" t="s">
        <v>336</v>
      </c>
      <c r="H5" s="49" t="s">
        <v>1687</v>
      </c>
      <c r="I5" s="41" t="s">
        <v>11</v>
      </c>
      <c r="J5" s="42" t="s">
        <v>1688</v>
      </c>
      <c r="K5" s="75" t="s">
        <v>1689</v>
      </c>
      <c r="L5" s="43" t="s">
        <v>1690</v>
      </c>
      <c r="M5" s="43" t="s">
        <v>1691</v>
      </c>
      <c r="N5" s="44" t="s">
        <v>1446</v>
      </c>
      <c r="O5" s="45" t="s">
        <v>1682</v>
      </c>
      <c r="P5" s="30" t="s">
        <v>1692</v>
      </c>
      <c r="Q5" s="30"/>
      <c r="R5" s="19">
        <v>1</v>
      </c>
    </row>
    <row r="6" spans="1:523">
      <c r="A6" s="46">
        <v>5884</v>
      </c>
      <c r="B6" s="47">
        <v>1588401</v>
      </c>
      <c r="C6" s="47"/>
      <c r="D6" s="43" t="s">
        <v>70</v>
      </c>
      <c r="E6" s="48" t="s">
        <v>2</v>
      </c>
      <c r="F6" s="48" t="s">
        <v>66</v>
      </c>
      <c r="G6" s="48" t="s">
        <v>66</v>
      </c>
      <c r="H6" s="49" t="s">
        <v>1677</v>
      </c>
      <c r="I6" s="41" t="s">
        <v>10</v>
      </c>
      <c r="J6" s="42" t="s">
        <v>1678</v>
      </c>
      <c r="K6" s="76" t="s">
        <v>1679</v>
      </c>
      <c r="L6" s="43" t="s">
        <v>1693</v>
      </c>
      <c r="M6" s="43" t="s">
        <v>1694</v>
      </c>
      <c r="N6" s="44" t="s">
        <v>71</v>
      </c>
      <c r="O6" s="45" t="s">
        <v>1682</v>
      </c>
      <c r="P6" s="30" t="s">
        <v>1695</v>
      </c>
      <c r="Q6" s="30"/>
      <c r="R6" s="19">
        <v>1</v>
      </c>
    </row>
    <row r="7" spans="1:523">
      <c r="A7" s="46">
        <v>5863</v>
      </c>
      <c r="B7" s="47">
        <v>1586301</v>
      </c>
      <c r="C7" s="47"/>
      <c r="D7" s="43" t="s">
        <v>72</v>
      </c>
      <c r="E7" s="48" t="s">
        <v>2</v>
      </c>
      <c r="F7" s="48" t="s">
        <v>66</v>
      </c>
      <c r="G7" s="48" t="s">
        <v>66</v>
      </c>
      <c r="H7" s="49" t="s">
        <v>1677</v>
      </c>
      <c r="I7" s="41" t="s">
        <v>10</v>
      </c>
      <c r="J7" s="42" t="s">
        <v>1678</v>
      </c>
      <c r="K7" s="76" t="s">
        <v>1679</v>
      </c>
      <c r="L7" s="43" t="s">
        <v>1696</v>
      </c>
      <c r="M7" s="43" t="s">
        <v>1697</v>
      </c>
      <c r="N7" s="44" t="s">
        <v>73</v>
      </c>
      <c r="O7" s="45" t="s">
        <v>1682</v>
      </c>
      <c r="P7" s="30" t="s">
        <v>1698</v>
      </c>
      <c r="Q7" s="30"/>
      <c r="R7" s="19">
        <v>1</v>
      </c>
    </row>
    <row r="8" spans="1:523">
      <c r="A8" s="46">
        <v>5740</v>
      </c>
      <c r="B8" s="47">
        <v>1574001</v>
      </c>
      <c r="C8" s="47"/>
      <c r="D8" s="43" t="s">
        <v>74</v>
      </c>
      <c r="E8" s="48" t="s">
        <v>2</v>
      </c>
      <c r="F8" s="48" t="s">
        <v>66</v>
      </c>
      <c r="G8" s="48" t="s">
        <v>66</v>
      </c>
      <c r="H8" s="49" t="s">
        <v>1677</v>
      </c>
      <c r="I8" s="41" t="s">
        <v>10</v>
      </c>
      <c r="J8" s="42" t="s">
        <v>1678</v>
      </c>
      <c r="K8" s="76" t="s">
        <v>1679</v>
      </c>
      <c r="L8" s="43" t="s">
        <v>1699</v>
      </c>
      <c r="M8" s="43" t="s">
        <v>1700</v>
      </c>
      <c r="N8" s="44" t="s">
        <v>75</v>
      </c>
      <c r="O8" s="45" t="s">
        <v>1682</v>
      </c>
      <c r="P8" s="30" t="s">
        <v>1701</v>
      </c>
      <c r="Q8" s="30"/>
      <c r="R8" s="19">
        <v>1</v>
      </c>
    </row>
    <row r="9" spans="1:523">
      <c r="A9" s="46">
        <v>5887</v>
      </c>
      <c r="B9" s="47">
        <v>1588701</v>
      </c>
      <c r="C9" s="47"/>
      <c r="D9" s="43" t="s">
        <v>77</v>
      </c>
      <c r="E9" s="48" t="s">
        <v>2</v>
      </c>
      <c r="F9" s="48" t="s">
        <v>66</v>
      </c>
      <c r="G9" s="48" t="s">
        <v>66</v>
      </c>
      <c r="H9" s="49" t="s">
        <v>1677</v>
      </c>
      <c r="I9" s="41" t="s">
        <v>10</v>
      </c>
      <c r="J9" s="42" t="s">
        <v>1678</v>
      </c>
      <c r="K9" s="76" t="s">
        <v>1679</v>
      </c>
      <c r="L9" s="43" t="s">
        <v>1702</v>
      </c>
      <c r="M9" s="43" t="s">
        <v>1703</v>
      </c>
      <c r="N9" s="44" t="s">
        <v>78</v>
      </c>
      <c r="O9" s="45" t="s">
        <v>1682</v>
      </c>
      <c r="P9" s="30" t="s">
        <v>1704</v>
      </c>
      <c r="Q9" s="30"/>
      <c r="R9" s="19">
        <v>1</v>
      </c>
    </row>
    <row r="10" spans="1:523">
      <c r="A10" s="46">
        <v>5877</v>
      </c>
      <c r="B10" s="47">
        <v>1587701</v>
      </c>
      <c r="C10" s="47"/>
      <c r="D10" s="43" t="s">
        <v>79</v>
      </c>
      <c r="E10" s="48" t="s">
        <v>2</v>
      </c>
      <c r="F10" s="48" t="s">
        <v>66</v>
      </c>
      <c r="G10" s="48" t="s">
        <v>66</v>
      </c>
      <c r="H10" s="49" t="s">
        <v>1677</v>
      </c>
      <c r="I10" s="41" t="s">
        <v>10</v>
      </c>
      <c r="J10" s="42" t="s">
        <v>1678</v>
      </c>
      <c r="K10" s="76" t="s">
        <v>1679</v>
      </c>
      <c r="L10" s="43" t="s">
        <v>1705</v>
      </c>
      <c r="M10" s="43" t="s">
        <v>1706</v>
      </c>
      <c r="N10" s="44" t="s">
        <v>80</v>
      </c>
      <c r="O10" s="45" t="s">
        <v>1682</v>
      </c>
      <c r="P10" s="30" t="s">
        <v>1707</v>
      </c>
      <c r="Q10" s="30"/>
      <c r="R10" s="19">
        <v>1</v>
      </c>
    </row>
    <row r="11" spans="1:523">
      <c r="A11" s="46">
        <v>5822</v>
      </c>
      <c r="B11" s="47">
        <v>1582201</v>
      </c>
      <c r="C11" s="47"/>
      <c r="D11" s="43" t="s">
        <v>82</v>
      </c>
      <c r="E11" s="48" t="s">
        <v>2</v>
      </c>
      <c r="F11" s="48" t="s">
        <v>66</v>
      </c>
      <c r="G11" s="48" t="s">
        <v>66</v>
      </c>
      <c r="H11" s="49" t="s">
        <v>1677</v>
      </c>
      <c r="I11" s="41" t="s">
        <v>10</v>
      </c>
      <c r="J11" s="42" t="s">
        <v>1678</v>
      </c>
      <c r="K11" s="76" t="s">
        <v>1679</v>
      </c>
      <c r="L11" s="43" t="s">
        <v>1708</v>
      </c>
      <c r="M11" s="43" t="s">
        <v>1709</v>
      </c>
      <c r="N11" s="44" t="s">
        <v>83</v>
      </c>
      <c r="O11" s="45" t="s">
        <v>1682</v>
      </c>
      <c r="P11" s="30" t="s">
        <v>1710</v>
      </c>
      <c r="Q11" s="30"/>
      <c r="R11" s="19">
        <v>1</v>
      </c>
    </row>
    <row r="12" spans="1:523">
      <c r="A12" s="46">
        <v>5808</v>
      </c>
      <c r="B12" s="47">
        <v>1580801</v>
      </c>
      <c r="C12" s="47"/>
      <c r="D12" s="43" t="s">
        <v>84</v>
      </c>
      <c r="E12" s="48" t="s">
        <v>2</v>
      </c>
      <c r="F12" s="48" t="s">
        <v>66</v>
      </c>
      <c r="G12" s="48" t="s">
        <v>66</v>
      </c>
      <c r="H12" s="49" t="s">
        <v>1711</v>
      </c>
      <c r="I12" s="41" t="s">
        <v>10</v>
      </c>
      <c r="J12" s="42" t="s">
        <v>1678</v>
      </c>
      <c r="K12" s="76" t="s">
        <v>1679</v>
      </c>
      <c r="L12" s="43" t="s">
        <v>1712</v>
      </c>
      <c r="M12" s="43" t="s">
        <v>1713</v>
      </c>
      <c r="N12" s="44" t="s">
        <v>85</v>
      </c>
      <c r="O12" s="45" t="s">
        <v>1682</v>
      </c>
      <c r="P12" s="30" t="s">
        <v>1714</v>
      </c>
      <c r="Q12" s="30"/>
      <c r="R12" s="19">
        <v>1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</row>
    <row r="13" spans="1:523">
      <c r="A13" s="46">
        <v>3767</v>
      </c>
      <c r="B13" s="47">
        <v>1376701</v>
      </c>
      <c r="C13" s="47"/>
      <c r="D13" s="43" t="s">
        <v>87</v>
      </c>
      <c r="E13" s="48" t="s">
        <v>2</v>
      </c>
      <c r="F13" s="48" t="s">
        <v>66</v>
      </c>
      <c r="G13" s="48" t="s">
        <v>66</v>
      </c>
      <c r="H13" s="49" t="s">
        <v>1677</v>
      </c>
      <c r="I13" s="41" t="s">
        <v>10</v>
      </c>
      <c r="J13" s="42" t="s">
        <v>1678</v>
      </c>
      <c r="K13" s="76" t="s">
        <v>1679</v>
      </c>
      <c r="L13" s="43" t="s">
        <v>1715</v>
      </c>
      <c r="M13" s="43" t="s">
        <v>1716</v>
      </c>
      <c r="N13" s="44" t="s">
        <v>88</v>
      </c>
      <c r="O13" s="45" t="s">
        <v>1682</v>
      </c>
      <c r="P13" s="30" t="s">
        <v>1717</v>
      </c>
      <c r="Q13" s="30"/>
      <c r="R13" s="19">
        <v>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</row>
    <row r="14" spans="1:523">
      <c r="A14" s="46">
        <v>5753</v>
      </c>
      <c r="B14" s="47">
        <v>1575301</v>
      </c>
      <c r="C14" s="47"/>
      <c r="D14" s="43" t="s">
        <v>90</v>
      </c>
      <c r="E14" s="48" t="s">
        <v>2</v>
      </c>
      <c r="F14" s="48" t="s">
        <v>66</v>
      </c>
      <c r="G14" s="48" t="s">
        <v>66</v>
      </c>
      <c r="H14" s="49" t="s">
        <v>1677</v>
      </c>
      <c r="I14" s="41" t="s">
        <v>10</v>
      </c>
      <c r="J14" s="42" t="s">
        <v>1678</v>
      </c>
      <c r="K14" s="76" t="s">
        <v>1679</v>
      </c>
      <c r="L14" s="43" t="s">
        <v>1718</v>
      </c>
      <c r="M14" s="43" t="s">
        <v>1719</v>
      </c>
      <c r="N14" s="44" t="s">
        <v>91</v>
      </c>
      <c r="O14" s="45" t="s">
        <v>1682</v>
      </c>
      <c r="P14" s="30" t="s">
        <v>1720</v>
      </c>
      <c r="Q14" s="30"/>
      <c r="R14" s="19">
        <v>1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</row>
    <row r="15" spans="1:523">
      <c r="A15" s="50">
        <v>3836</v>
      </c>
      <c r="B15" s="47">
        <v>1383601</v>
      </c>
      <c r="C15" s="47"/>
      <c r="D15" s="43" t="s">
        <v>782</v>
      </c>
      <c r="E15" s="48" t="s">
        <v>2</v>
      </c>
      <c r="F15" s="48" t="s">
        <v>336</v>
      </c>
      <c r="G15" s="48" t="s">
        <v>336</v>
      </c>
      <c r="H15" s="49" t="s">
        <v>1711</v>
      </c>
      <c r="I15" s="41" t="s">
        <v>1721</v>
      </c>
      <c r="J15" s="42"/>
      <c r="K15" s="75" t="s">
        <v>1722</v>
      </c>
      <c r="L15" s="43" t="s">
        <v>1723</v>
      </c>
      <c r="M15" s="43" t="s">
        <v>1724</v>
      </c>
      <c r="N15" s="44" t="s">
        <v>783</v>
      </c>
      <c r="O15" s="45" t="s">
        <v>1682</v>
      </c>
      <c r="P15" s="30" t="s">
        <v>1725</v>
      </c>
      <c r="Q15" s="30"/>
      <c r="R15" s="19">
        <v>1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</row>
    <row r="16" spans="1:523">
      <c r="A16" s="46">
        <v>7274</v>
      </c>
      <c r="B16" s="47">
        <v>1727401</v>
      </c>
      <c r="C16" s="47"/>
      <c r="D16" s="43" t="s">
        <v>1447</v>
      </c>
      <c r="E16" s="48" t="s">
        <v>2</v>
      </c>
      <c r="F16" s="48" t="s">
        <v>307</v>
      </c>
      <c r="G16" s="48" t="s">
        <v>336</v>
      </c>
      <c r="H16" s="49" t="s">
        <v>1677</v>
      </c>
      <c r="I16" s="41" t="s">
        <v>11</v>
      </c>
      <c r="J16" s="42" t="s">
        <v>1688</v>
      </c>
      <c r="K16" s="75" t="s">
        <v>1689</v>
      </c>
      <c r="L16" s="43" t="s">
        <v>1726</v>
      </c>
      <c r="M16" s="43" t="s">
        <v>1727</v>
      </c>
      <c r="N16" s="44" t="s">
        <v>1448</v>
      </c>
      <c r="O16" s="45" t="s">
        <v>1682</v>
      </c>
      <c r="P16" s="30" t="s">
        <v>1728</v>
      </c>
      <c r="Q16" s="30"/>
      <c r="R16" s="19">
        <v>1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</row>
    <row r="17" spans="1:523">
      <c r="A17" s="46">
        <v>7329</v>
      </c>
      <c r="B17" s="47">
        <v>1732901</v>
      </c>
      <c r="C17" s="47"/>
      <c r="D17" s="43" t="s">
        <v>93</v>
      </c>
      <c r="E17" s="48" t="s">
        <v>2</v>
      </c>
      <c r="F17" s="48" t="s">
        <v>66</v>
      </c>
      <c r="G17" s="48" t="s">
        <v>66</v>
      </c>
      <c r="H17" s="49" t="s">
        <v>1677</v>
      </c>
      <c r="I17" s="41" t="s">
        <v>10</v>
      </c>
      <c r="J17" s="42" t="s">
        <v>1678</v>
      </c>
      <c r="K17" s="76" t="s">
        <v>1679</v>
      </c>
      <c r="L17" s="43" t="s">
        <v>1729</v>
      </c>
      <c r="M17" s="43" t="s">
        <v>1730</v>
      </c>
      <c r="N17" s="44" t="s">
        <v>94</v>
      </c>
      <c r="O17" s="45" t="s">
        <v>1682</v>
      </c>
      <c r="P17" s="30" t="s">
        <v>1731</v>
      </c>
      <c r="Q17" s="30"/>
      <c r="R17" s="19">
        <v>1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</row>
    <row r="18" spans="1:523">
      <c r="A18" s="46">
        <v>7301</v>
      </c>
      <c r="B18" s="47">
        <v>1730101</v>
      </c>
      <c r="C18" s="47"/>
      <c r="D18" s="43" t="s">
        <v>1449</v>
      </c>
      <c r="E18" s="48" t="s">
        <v>2</v>
      </c>
      <c r="F18" s="48" t="s">
        <v>307</v>
      </c>
      <c r="G18" s="48" t="s">
        <v>66</v>
      </c>
      <c r="H18" s="49" t="s">
        <v>1732</v>
      </c>
      <c r="I18" s="41" t="s">
        <v>11</v>
      </c>
      <c r="J18" s="42" t="s">
        <v>1688</v>
      </c>
      <c r="K18" s="75" t="s">
        <v>1689</v>
      </c>
      <c r="L18" s="43" t="s">
        <v>1733</v>
      </c>
      <c r="M18" s="43" t="s">
        <v>1734</v>
      </c>
      <c r="N18" s="44" t="s">
        <v>1450</v>
      </c>
      <c r="O18" s="45" t="s">
        <v>1682</v>
      </c>
      <c r="P18" s="30" t="s">
        <v>1735</v>
      </c>
      <c r="Q18" s="30"/>
      <c r="R18" s="19">
        <v>1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</row>
    <row r="19" spans="1:523">
      <c r="A19" s="46">
        <v>7288</v>
      </c>
      <c r="B19" s="47">
        <v>1728801</v>
      </c>
      <c r="C19" s="47"/>
      <c r="D19" s="43" t="s">
        <v>1451</v>
      </c>
      <c r="E19" s="48" t="s">
        <v>2</v>
      </c>
      <c r="F19" s="48" t="s">
        <v>307</v>
      </c>
      <c r="G19" s="48" t="s">
        <v>336</v>
      </c>
      <c r="H19" s="49" t="s">
        <v>1677</v>
      </c>
      <c r="I19" s="41" t="s">
        <v>11</v>
      </c>
      <c r="J19" s="42" t="s">
        <v>1688</v>
      </c>
      <c r="K19" s="75" t="s">
        <v>1689</v>
      </c>
      <c r="L19" s="43" t="s">
        <v>1736</v>
      </c>
      <c r="M19" s="43" t="s">
        <v>1737</v>
      </c>
      <c r="N19" s="44" t="s">
        <v>1452</v>
      </c>
      <c r="O19" s="45" t="s">
        <v>1682</v>
      </c>
      <c r="P19" s="30" t="s">
        <v>1738</v>
      </c>
      <c r="Q19" s="30"/>
      <c r="R19" s="19">
        <v>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</row>
    <row r="20" spans="1:523" ht="15" customHeight="1">
      <c r="A20" s="50">
        <v>6575</v>
      </c>
      <c r="B20" s="47">
        <v>1657501</v>
      </c>
      <c r="C20" s="47"/>
      <c r="D20" s="43" t="s">
        <v>563</v>
      </c>
      <c r="E20" s="48" t="s">
        <v>2</v>
      </c>
      <c r="F20" s="48" t="s">
        <v>336</v>
      </c>
      <c r="G20" s="48" t="s">
        <v>336</v>
      </c>
      <c r="H20" s="49" t="s">
        <v>1711</v>
      </c>
      <c r="I20" s="41" t="s">
        <v>12</v>
      </c>
      <c r="J20" s="42" t="s">
        <v>1739</v>
      </c>
      <c r="K20" s="75" t="s">
        <v>1740</v>
      </c>
      <c r="L20" s="43" t="s">
        <v>1741</v>
      </c>
      <c r="M20" s="43" t="s">
        <v>1742</v>
      </c>
      <c r="N20" s="44" t="s">
        <v>564</v>
      </c>
      <c r="O20" s="45" t="s">
        <v>1682</v>
      </c>
      <c r="P20" s="30" t="s">
        <v>1743</v>
      </c>
      <c r="Q20" s="30"/>
      <c r="R20" s="19">
        <v>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</row>
    <row r="21" spans="1:523">
      <c r="A21" s="51">
        <v>8745</v>
      </c>
      <c r="B21" s="47">
        <v>1713702</v>
      </c>
      <c r="C21" s="47"/>
      <c r="D21" s="43" t="s">
        <v>1453</v>
      </c>
      <c r="E21" s="48" t="s">
        <v>33</v>
      </c>
      <c r="F21" s="48" t="s">
        <v>307</v>
      </c>
      <c r="G21" s="48" t="s">
        <v>66</v>
      </c>
      <c r="H21" s="49" t="s">
        <v>1744</v>
      </c>
      <c r="I21" s="41" t="s">
        <v>11</v>
      </c>
      <c r="J21" s="42" t="s">
        <v>1688</v>
      </c>
      <c r="K21" s="75" t="s">
        <v>1689</v>
      </c>
      <c r="L21" s="43" t="s">
        <v>1745</v>
      </c>
      <c r="M21" s="43" t="s">
        <v>1746</v>
      </c>
      <c r="N21" s="44" t="s">
        <v>1454</v>
      </c>
      <c r="O21" s="45" t="s">
        <v>1747</v>
      </c>
      <c r="P21" s="30" t="s">
        <v>1748</v>
      </c>
      <c r="Q21" s="30"/>
      <c r="R21" s="19">
        <v>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</row>
    <row r="22" spans="1:523">
      <c r="A22" s="47">
        <v>7137</v>
      </c>
      <c r="B22" s="47">
        <v>1713701</v>
      </c>
      <c r="C22" s="47"/>
      <c r="D22" s="43" t="s">
        <v>1455</v>
      </c>
      <c r="E22" s="48" t="s">
        <v>2</v>
      </c>
      <c r="F22" s="48" t="s">
        <v>307</v>
      </c>
      <c r="G22" s="48" t="s">
        <v>66</v>
      </c>
      <c r="H22" s="49" t="s">
        <v>1677</v>
      </c>
      <c r="I22" s="41" t="s">
        <v>11</v>
      </c>
      <c r="J22" s="42" t="s">
        <v>1688</v>
      </c>
      <c r="K22" s="75" t="s">
        <v>1689</v>
      </c>
      <c r="L22" s="43" t="s">
        <v>1749</v>
      </c>
      <c r="M22" s="43" t="s">
        <v>1750</v>
      </c>
      <c r="N22" s="44" t="s">
        <v>1454</v>
      </c>
      <c r="O22" s="45" t="s">
        <v>1747</v>
      </c>
      <c r="P22" s="30" t="s">
        <v>1748</v>
      </c>
      <c r="Q22" s="30">
        <v>0.75</v>
      </c>
      <c r="R22" s="19">
        <v>2</v>
      </c>
    </row>
    <row r="23" spans="1:523">
      <c r="A23" s="46">
        <v>7110</v>
      </c>
      <c r="B23" s="47">
        <v>1711001</v>
      </c>
      <c r="C23" s="47"/>
      <c r="D23" s="43" t="s">
        <v>292</v>
      </c>
      <c r="E23" s="48" t="s">
        <v>2</v>
      </c>
      <c r="F23" s="48" t="s">
        <v>295</v>
      </c>
      <c r="G23" s="48" t="s">
        <v>295</v>
      </c>
      <c r="H23" s="49" t="s">
        <v>1677</v>
      </c>
      <c r="I23" s="41" t="s">
        <v>26</v>
      </c>
      <c r="J23" s="42" t="s">
        <v>1751</v>
      </c>
      <c r="K23" s="75" t="s">
        <v>1752</v>
      </c>
      <c r="L23" s="43" t="s">
        <v>1753</v>
      </c>
      <c r="M23" s="43" t="s">
        <v>1754</v>
      </c>
      <c r="N23" s="44" t="s">
        <v>293</v>
      </c>
      <c r="O23" s="45" t="s">
        <v>1682</v>
      </c>
      <c r="P23" s="30" t="s">
        <v>1755</v>
      </c>
      <c r="Q23" s="30"/>
      <c r="R23" s="19">
        <v>1</v>
      </c>
    </row>
    <row r="24" spans="1:523">
      <c r="A24" s="46">
        <v>3959</v>
      </c>
      <c r="B24" s="47">
        <v>1395901</v>
      </c>
      <c r="C24" s="47"/>
      <c r="D24" s="43" t="s">
        <v>1211</v>
      </c>
      <c r="E24" s="48" t="s">
        <v>2</v>
      </c>
      <c r="F24" s="48" t="s">
        <v>295</v>
      </c>
      <c r="G24" s="48" t="s">
        <v>66</v>
      </c>
      <c r="H24" s="49" t="s">
        <v>1677</v>
      </c>
      <c r="I24" s="41" t="s">
        <v>20</v>
      </c>
      <c r="J24" s="42" t="s">
        <v>1756</v>
      </c>
      <c r="K24" s="75" t="s">
        <v>1757</v>
      </c>
      <c r="L24" s="43" t="s">
        <v>1758</v>
      </c>
      <c r="M24" s="43" t="s">
        <v>1759</v>
      </c>
      <c r="N24" s="44" t="s">
        <v>1212</v>
      </c>
      <c r="O24" s="45" t="s">
        <v>1682</v>
      </c>
      <c r="P24" s="30" t="s">
        <v>1760</v>
      </c>
      <c r="Q24" s="30"/>
      <c r="R24" s="19">
        <v>1</v>
      </c>
    </row>
    <row r="25" spans="1:523">
      <c r="A25" s="46">
        <v>3932</v>
      </c>
      <c r="B25" s="47">
        <v>1393201</v>
      </c>
      <c r="C25" s="47"/>
      <c r="D25" s="43" t="s">
        <v>1456</v>
      </c>
      <c r="E25" s="48" t="s">
        <v>2</v>
      </c>
      <c r="F25" s="48" t="s">
        <v>307</v>
      </c>
      <c r="G25" s="48" t="s">
        <v>336</v>
      </c>
      <c r="H25" s="49" t="s">
        <v>1677</v>
      </c>
      <c r="I25" s="41" t="s">
        <v>11</v>
      </c>
      <c r="J25" s="42" t="s">
        <v>1688</v>
      </c>
      <c r="K25" s="75" t="s">
        <v>1689</v>
      </c>
      <c r="L25" s="43" t="s">
        <v>1761</v>
      </c>
      <c r="M25" s="43" t="s">
        <v>1762</v>
      </c>
      <c r="N25" s="44" t="s">
        <v>1457</v>
      </c>
      <c r="O25" s="45" t="s">
        <v>1682</v>
      </c>
      <c r="P25" s="30" t="s">
        <v>1763</v>
      </c>
      <c r="Q25" s="30"/>
      <c r="R25" s="19">
        <v>1</v>
      </c>
    </row>
    <row r="26" spans="1:523">
      <c r="A26" s="50">
        <v>3973</v>
      </c>
      <c r="B26" s="47">
        <v>1397301</v>
      </c>
      <c r="C26" s="47"/>
      <c r="D26" s="43" t="s">
        <v>565</v>
      </c>
      <c r="E26" s="48" t="s">
        <v>2</v>
      </c>
      <c r="F26" s="48" t="s">
        <v>336</v>
      </c>
      <c r="G26" s="48" t="s">
        <v>336</v>
      </c>
      <c r="H26" s="49" t="s">
        <v>1764</v>
      </c>
      <c r="I26" s="41" t="s">
        <v>12</v>
      </c>
      <c r="J26" s="42" t="s">
        <v>1739</v>
      </c>
      <c r="K26" s="75" t="s">
        <v>1740</v>
      </c>
      <c r="L26" s="43" t="s">
        <v>1765</v>
      </c>
      <c r="M26" s="43" t="s">
        <v>1766</v>
      </c>
      <c r="N26" s="44" t="s">
        <v>566</v>
      </c>
      <c r="O26" s="45" t="s">
        <v>1682</v>
      </c>
      <c r="P26" s="30" t="s">
        <v>1767</v>
      </c>
      <c r="Q26" s="30"/>
      <c r="R26" s="19">
        <v>1</v>
      </c>
    </row>
    <row r="27" spans="1:523">
      <c r="A27" s="47">
        <v>3974</v>
      </c>
      <c r="B27" s="47">
        <v>1397401</v>
      </c>
      <c r="C27" s="47"/>
      <c r="D27" s="43" t="s">
        <v>567</v>
      </c>
      <c r="E27" s="48" t="s">
        <v>2</v>
      </c>
      <c r="F27" s="48" t="s">
        <v>336</v>
      </c>
      <c r="G27" s="48" t="s">
        <v>336</v>
      </c>
      <c r="H27" s="49" t="s">
        <v>1768</v>
      </c>
      <c r="I27" s="41" t="s">
        <v>12</v>
      </c>
      <c r="J27" s="42" t="s">
        <v>1739</v>
      </c>
      <c r="K27" s="75" t="s">
        <v>1740</v>
      </c>
      <c r="L27" s="43" t="s">
        <v>1769</v>
      </c>
      <c r="M27" s="43" t="s">
        <v>1770</v>
      </c>
      <c r="N27" s="44" t="s">
        <v>568</v>
      </c>
      <c r="O27" s="45" t="s">
        <v>1682</v>
      </c>
      <c r="P27" s="30" t="s">
        <v>1771</v>
      </c>
      <c r="Q27" s="30"/>
      <c r="R27" s="19">
        <v>1</v>
      </c>
    </row>
    <row r="28" spans="1:523">
      <c r="A28" s="46">
        <v>3808</v>
      </c>
      <c r="B28" s="47">
        <v>1380801</v>
      </c>
      <c r="C28" s="47"/>
      <c r="D28" s="43" t="s">
        <v>1213</v>
      </c>
      <c r="E28" s="48" t="s">
        <v>2</v>
      </c>
      <c r="F28" s="48" t="s">
        <v>295</v>
      </c>
      <c r="G28" s="48" t="s">
        <v>66</v>
      </c>
      <c r="H28" s="49" t="s">
        <v>1677</v>
      </c>
      <c r="I28" s="41" t="s">
        <v>20</v>
      </c>
      <c r="J28" s="42" t="s">
        <v>1756</v>
      </c>
      <c r="K28" s="75" t="s">
        <v>1757</v>
      </c>
      <c r="L28" s="43" t="s">
        <v>1772</v>
      </c>
      <c r="M28" s="43" t="s">
        <v>1773</v>
      </c>
      <c r="N28" s="44" t="s">
        <v>1214</v>
      </c>
      <c r="O28" s="45" t="s">
        <v>1682</v>
      </c>
      <c r="P28" s="30" t="s">
        <v>1774</v>
      </c>
      <c r="Q28" s="30"/>
      <c r="R28" s="19">
        <v>1</v>
      </c>
    </row>
    <row r="29" spans="1:523">
      <c r="A29" s="46">
        <v>3781</v>
      </c>
      <c r="B29" s="47">
        <v>1378101</v>
      </c>
      <c r="C29" s="47"/>
      <c r="D29" s="43" t="s">
        <v>1216</v>
      </c>
      <c r="E29" s="48" t="s">
        <v>2</v>
      </c>
      <c r="F29" s="48" t="s">
        <v>295</v>
      </c>
      <c r="G29" s="48" t="s">
        <v>66</v>
      </c>
      <c r="H29" s="49" t="s">
        <v>1711</v>
      </c>
      <c r="I29" s="41" t="s">
        <v>20</v>
      </c>
      <c r="J29" s="42" t="s">
        <v>1756</v>
      </c>
      <c r="K29" s="75" t="s">
        <v>1757</v>
      </c>
      <c r="L29" s="43" t="s">
        <v>1775</v>
      </c>
      <c r="M29" s="43" t="s">
        <v>1776</v>
      </c>
      <c r="N29" s="44" t="s">
        <v>1217</v>
      </c>
      <c r="O29" s="45" t="s">
        <v>1682</v>
      </c>
      <c r="P29" s="30" t="s">
        <v>1777</v>
      </c>
      <c r="Q29" s="30"/>
      <c r="R29" s="19">
        <v>1</v>
      </c>
    </row>
    <row r="30" spans="1:523">
      <c r="A30" s="46">
        <v>3795</v>
      </c>
      <c r="B30" s="47">
        <v>1379501</v>
      </c>
      <c r="C30" s="47"/>
      <c r="D30" s="43" t="s">
        <v>1219</v>
      </c>
      <c r="E30" s="48" t="s">
        <v>2</v>
      </c>
      <c r="F30" s="48" t="s">
        <v>295</v>
      </c>
      <c r="G30" s="48" t="s">
        <v>66</v>
      </c>
      <c r="H30" s="49" t="s">
        <v>1677</v>
      </c>
      <c r="I30" s="41" t="s">
        <v>20</v>
      </c>
      <c r="J30" s="42" t="s">
        <v>1756</v>
      </c>
      <c r="K30" s="75" t="s">
        <v>1757</v>
      </c>
      <c r="L30" s="43" t="s">
        <v>1778</v>
      </c>
      <c r="M30" s="43" t="s">
        <v>1779</v>
      </c>
      <c r="N30" s="44" t="s">
        <v>1220</v>
      </c>
      <c r="O30" s="45" t="s">
        <v>1682</v>
      </c>
      <c r="P30" s="30" t="s">
        <v>1780</v>
      </c>
      <c r="Q30" s="30"/>
      <c r="R30" s="19">
        <v>1</v>
      </c>
    </row>
    <row r="31" spans="1:523">
      <c r="A31" s="46">
        <v>6808</v>
      </c>
      <c r="B31" s="47">
        <v>1680801</v>
      </c>
      <c r="C31" s="47"/>
      <c r="D31" s="43" t="s">
        <v>1221</v>
      </c>
      <c r="E31" s="48" t="s">
        <v>2</v>
      </c>
      <c r="F31" s="48" t="s">
        <v>295</v>
      </c>
      <c r="G31" s="48" t="s">
        <v>66</v>
      </c>
      <c r="H31" s="49" t="s">
        <v>1711</v>
      </c>
      <c r="I31" s="41" t="s">
        <v>20</v>
      </c>
      <c r="J31" s="42" t="s">
        <v>1756</v>
      </c>
      <c r="K31" s="75" t="s">
        <v>1757</v>
      </c>
      <c r="L31" s="43" t="s">
        <v>1781</v>
      </c>
      <c r="M31" s="43" t="s">
        <v>1782</v>
      </c>
      <c r="N31" s="44" t="s">
        <v>1222</v>
      </c>
      <c r="O31" s="45" t="s">
        <v>1682</v>
      </c>
      <c r="P31" s="30" t="s">
        <v>1783</v>
      </c>
      <c r="Q31" s="30"/>
      <c r="R31" s="19">
        <v>1</v>
      </c>
    </row>
    <row r="32" spans="1:523">
      <c r="A32" s="52">
        <v>6822</v>
      </c>
      <c r="B32" s="47">
        <v>1682201</v>
      </c>
      <c r="C32" s="47"/>
      <c r="D32" s="43" t="s">
        <v>296</v>
      </c>
      <c r="E32" s="48" t="s">
        <v>2</v>
      </c>
      <c r="F32" s="48" t="s">
        <v>66</v>
      </c>
      <c r="G32" s="48" t="s">
        <v>66</v>
      </c>
      <c r="H32" s="49" t="s">
        <v>1711</v>
      </c>
      <c r="I32" s="41" t="s">
        <v>23</v>
      </c>
      <c r="J32" s="42" t="s">
        <v>1784</v>
      </c>
      <c r="K32" s="75" t="s">
        <v>1785</v>
      </c>
      <c r="L32" s="43" t="s">
        <v>1786</v>
      </c>
      <c r="M32" s="43" t="s">
        <v>1787</v>
      </c>
      <c r="N32" s="44" t="s">
        <v>297</v>
      </c>
      <c r="O32" s="45" t="s">
        <v>1682</v>
      </c>
      <c r="P32" s="30" t="s">
        <v>1788</v>
      </c>
      <c r="Q32" s="30"/>
      <c r="R32" s="19">
        <v>1</v>
      </c>
    </row>
    <row r="33" spans="1:18">
      <c r="A33" s="46">
        <v>6781</v>
      </c>
      <c r="B33" s="47">
        <v>1678101</v>
      </c>
      <c r="C33" s="47"/>
      <c r="D33" s="43" t="s">
        <v>1223</v>
      </c>
      <c r="E33" s="48" t="s">
        <v>2</v>
      </c>
      <c r="F33" s="48" t="s">
        <v>295</v>
      </c>
      <c r="G33" s="48" t="s">
        <v>295</v>
      </c>
      <c r="H33" s="49" t="s">
        <v>1677</v>
      </c>
      <c r="I33" s="41" t="s">
        <v>20</v>
      </c>
      <c r="J33" s="42" t="s">
        <v>1756</v>
      </c>
      <c r="K33" s="75" t="s">
        <v>1757</v>
      </c>
      <c r="L33" s="43" t="s">
        <v>1789</v>
      </c>
      <c r="M33" s="43" t="s">
        <v>1790</v>
      </c>
      <c r="N33" s="44" t="s">
        <v>1224</v>
      </c>
      <c r="O33" s="45" t="s">
        <v>1682</v>
      </c>
      <c r="P33" s="30" t="s">
        <v>1791</v>
      </c>
      <c r="Q33" s="30"/>
      <c r="R33" s="19">
        <v>1</v>
      </c>
    </row>
    <row r="34" spans="1:18">
      <c r="A34" s="46">
        <v>6644</v>
      </c>
      <c r="B34" s="47">
        <v>1664401</v>
      </c>
      <c r="C34" s="47"/>
      <c r="D34" s="43" t="s">
        <v>1225</v>
      </c>
      <c r="E34" s="48" t="s">
        <v>2</v>
      </c>
      <c r="F34" s="48" t="s">
        <v>295</v>
      </c>
      <c r="G34" s="48" t="s">
        <v>66</v>
      </c>
      <c r="H34" s="49" t="s">
        <v>1677</v>
      </c>
      <c r="I34" s="41" t="s">
        <v>20</v>
      </c>
      <c r="J34" s="42" t="s">
        <v>1756</v>
      </c>
      <c r="K34" s="75" t="s">
        <v>1757</v>
      </c>
      <c r="L34" s="43" t="s">
        <v>1792</v>
      </c>
      <c r="M34" s="43" t="s">
        <v>1793</v>
      </c>
      <c r="N34" s="44" t="s">
        <v>1226</v>
      </c>
      <c r="O34" s="45" t="s">
        <v>1682</v>
      </c>
      <c r="P34" s="30" t="s">
        <v>1794</v>
      </c>
      <c r="Q34" s="30"/>
      <c r="R34" s="19">
        <v>1</v>
      </c>
    </row>
    <row r="35" spans="1:18">
      <c r="A35" s="52">
        <v>6630</v>
      </c>
      <c r="B35" s="47">
        <v>1663001</v>
      </c>
      <c r="C35" s="47"/>
      <c r="D35" s="43" t="s">
        <v>298</v>
      </c>
      <c r="E35" s="48" t="s">
        <v>2</v>
      </c>
      <c r="F35" s="48" t="s">
        <v>66</v>
      </c>
      <c r="G35" s="48" t="s">
        <v>66</v>
      </c>
      <c r="H35" s="49" t="s">
        <v>1711</v>
      </c>
      <c r="I35" s="41" t="s">
        <v>23</v>
      </c>
      <c r="J35" s="42" t="s">
        <v>1784</v>
      </c>
      <c r="K35" s="75" t="s">
        <v>1785</v>
      </c>
      <c r="L35" s="43" t="s">
        <v>1795</v>
      </c>
      <c r="M35" s="43" t="s">
        <v>1796</v>
      </c>
      <c r="N35" s="44" t="s">
        <v>299</v>
      </c>
      <c r="O35" s="45" t="s">
        <v>1682</v>
      </c>
      <c r="P35" s="30" t="s">
        <v>1797</v>
      </c>
      <c r="Q35" s="30"/>
      <c r="R35" s="19">
        <v>1</v>
      </c>
    </row>
    <row r="36" spans="1:18">
      <c r="A36" s="46">
        <v>6616</v>
      </c>
      <c r="B36" s="47">
        <v>1661601</v>
      </c>
      <c r="C36" s="47"/>
      <c r="D36" s="43" t="s">
        <v>96</v>
      </c>
      <c r="E36" s="48" t="s">
        <v>2</v>
      </c>
      <c r="F36" s="48" t="s">
        <v>66</v>
      </c>
      <c r="G36" s="48" t="s">
        <v>66</v>
      </c>
      <c r="H36" s="49" t="s">
        <v>1677</v>
      </c>
      <c r="I36" s="41" t="s">
        <v>10</v>
      </c>
      <c r="J36" s="42" t="s">
        <v>1678</v>
      </c>
      <c r="K36" s="76" t="s">
        <v>1679</v>
      </c>
      <c r="L36" s="43" t="s">
        <v>1798</v>
      </c>
      <c r="M36" s="43" t="s">
        <v>1799</v>
      </c>
      <c r="N36" s="44" t="s">
        <v>97</v>
      </c>
      <c r="O36" s="45" t="s">
        <v>1682</v>
      </c>
      <c r="P36" s="30" t="s">
        <v>1800</v>
      </c>
      <c r="Q36" s="30"/>
      <c r="R36" s="19">
        <v>1</v>
      </c>
    </row>
    <row r="37" spans="1:18">
      <c r="A37" s="46">
        <v>5548</v>
      </c>
      <c r="B37" s="47">
        <v>1554801</v>
      </c>
      <c r="C37" s="47"/>
      <c r="D37" s="43" t="s">
        <v>99</v>
      </c>
      <c r="E37" s="48" t="s">
        <v>2</v>
      </c>
      <c r="F37" s="48" t="s">
        <v>66</v>
      </c>
      <c r="G37" s="48" t="s">
        <v>66</v>
      </c>
      <c r="H37" s="49" t="s">
        <v>1711</v>
      </c>
      <c r="I37" s="41" t="s">
        <v>11</v>
      </c>
      <c r="J37" s="42" t="s">
        <v>1688</v>
      </c>
      <c r="K37" s="75" t="s">
        <v>1689</v>
      </c>
      <c r="L37" s="43" t="s">
        <v>1801</v>
      </c>
      <c r="M37" s="43" t="s">
        <v>1802</v>
      </c>
      <c r="N37" s="44" t="s">
        <v>100</v>
      </c>
      <c r="O37" s="45" t="s">
        <v>1682</v>
      </c>
      <c r="P37" s="30" t="s">
        <v>1803</v>
      </c>
      <c r="Q37" s="30"/>
      <c r="R37" s="19">
        <v>1</v>
      </c>
    </row>
    <row r="38" spans="1:18">
      <c r="A38" s="46">
        <v>5582</v>
      </c>
      <c r="B38" s="47">
        <v>1558201</v>
      </c>
      <c r="C38" s="47"/>
      <c r="D38" s="43" t="s">
        <v>102</v>
      </c>
      <c r="E38" s="48" t="s">
        <v>2</v>
      </c>
      <c r="F38" s="48" t="s">
        <v>66</v>
      </c>
      <c r="G38" s="48" t="s">
        <v>66</v>
      </c>
      <c r="H38" s="49" t="s">
        <v>1711</v>
      </c>
      <c r="I38" s="41" t="s">
        <v>10</v>
      </c>
      <c r="J38" s="42" t="s">
        <v>1678</v>
      </c>
      <c r="K38" s="76" t="s">
        <v>1679</v>
      </c>
      <c r="L38" s="43" t="s">
        <v>1804</v>
      </c>
      <c r="M38" s="43" t="s">
        <v>1805</v>
      </c>
      <c r="N38" s="44" t="s">
        <v>103</v>
      </c>
      <c r="O38" s="45" t="s">
        <v>1682</v>
      </c>
      <c r="P38" s="30" t="s">
        <v>1806</v>
      </c>
      <c r="Q38" s="30"/>
      <c r="R38" s="19">
        <v>1</v>
      </c>
    </row>
    <row r="39" spans="1:18">
      <c r="A39" s="46">
        <v>5521</v>
      </c>
      <c r="B39" s="47">
        <v>1552101</v>
      </c>
      <c r="C39" s="47"/>
      <c r="D39" s="43" t="s">
        <v>1228</v>
      </c>
      <c r="E39" s="48" t="s">
        <v>2</v>
      </c>
      <c r="F39" s="48" t="s">
        <v>295</v>
      </c>
      <c r="G39" s="48" t="s">
        <v>66</v>
      </c>
      <c r="H39" s="49" t="s">
        <v>1677</v>
      </c>
      <c r="I39" s="41" t="s">
        <v>20</v>
      </c>
      <c r="J39" s="42" t="s">
        <v>1756</v>
      </c>
      <c r="K39" s="75" t="s">
        <v>1757</v>
      </c>
      <c r="L39" s="43" t="s">
        <v>1807</v>
      </c>
      <c r="M39" s="43" t="s">
        <v>1808</v>
      </c>
      <c r="N39" s="44" t="s">
        <v>1229</v>
      </c>
      <c r="O39" s="45" t="s">
        <v>1682</v>
      </c>
      <c r="P39" s="30" t="s">
        <v>1809</v>
      </c>
      <c r="Q39" s="30"/>
      <c r="R39" s="19">
        <v>1</v>
      </c>
    </row>
    <row r="40" spans="1:18">
      <c r="A40" s="46">
        <v>5575</v>
      </c>
      <c r="B40" s="47">
        <v>1557501</v>
      </c>
      <c r="C40" s="47"/>
      <c r="D40" s="43" t="s">
        <v>104</v>
      </c>
      <c r="E40" s="48" t="s">
        <v>2</v>
      </c>
      <c r="F40" s="48" t="s">
        <v>66</v>
      </c>
      <c r="G40" s="48" t="s">
        <v>66</v>
      </c>
      <c r="H40" s="49" t="s">
        <v>1711</v>
      </c>
      <c r="I40" s="41" t="s">
        <v>10</v>
      </c>
      <c r="J40" s="42" t="s">
        <v>1678</v>
      </c>
      <c r="K40" s="76" t="s">
        <v>1679</v>
      </c>
      <c r="L40" s="43" t="s">
        <v>1810</v>
      </c>
      <c r="M40" s="43" t="s">
        <v>1811</v>
      </c>
      <c r="N40" s="44" t="s">
        <v>105</v>
      </c>
      <c r="O40" s="45" t="s">
        <v>1682</v>
      </c>
      <c r="P40" s="30" t="s">
        <v>1812</v>
      </c>
      <c r="Q40" s="30"/>
      <c r="R40" s="19">
        <v>1</v>
      </c>
    </row>
    <row r="41" spans="1:18">
      <c r="A41" s="46">
        <v>5534</v>
      </c>
      <c r="B41" s="47">
        <v>1553401</v>
      </c>
      <c r="C41" s="47"/>
      <c r="D41" s="43" t="s">
        <v>106</v>
      </c>
      <c r="E41" s="48" t="s">
        <v>2</v>
      </c>
      <c r="F41" s="48" t="s">
        <v>66</v>
      </c>
      <c r="G41" s="48" t="s">
        <v>66</v>
      </c>
      <c r="H41" s="49" t="s">
        <v>1711</v>
      </c>
      <c r="I41" s="41" t="s">
        <v>10</v>
      </c>
      <c r="J41" s="42" t="s">
        <v>1678</v>
      </c>
      <c r="K41" s="76" t="s">
        <v>1679</v>
      </c>
      <c r="L41" s="43" t="s">
        <v>1813</v>
      </c>
      <c r="M41" s="43" t="s">
        <v>1814</v>
      </c>
      <c r="N41" s="44" t="s">
        <v>107</v>
      </c>
      <c r="O41" s="45" t="s">
        <v>1682</v>
      </c>
      <c r="P41" s="30" t="s">
        <v>1815</v>
      </c>
      <c r="Q41" s="30"/>
      <c r="R41" s="19">
        <v>1</v>
      </c>
    </row>
    <row r="42" spans="1:18">
      <c r="A42" s="46">
        <v>5505</v>
      </c>
      <c r="B42" s="47">
        <v>1550501</v>
      </c>
      <c r="C42" s="47"/>
      <c r="D42" s="43" t="s">
        <v>1458</v>
      </c>
      <c r="E42" s="48" t="s">
        <v>2</v>
      </c>
      <c r="F42" s="48" t="s">
        <v>307</v>
      </c>
      <c r="G42" s="48" t="s">
        <v>336</v>
      </c>
      <c r="H42" s="49" t="s">
        <v>1677</v>
      </c>
      <c r="I42" s="41" t="s">
        <v>11</v>
      </c>
      <c r="J42" s="42" t="s">
        <v>1688</v>
      </c>
      <c r="K42" s="75" t="s">
        <v>1689</v>
      </c>
      <c r="L42" s="43" t="s">
        <v>1816</v>
      </c>
      <c r="M42" s="43" t="s">
        <v>1817</v>
      </c>
      <c r="N42" s="44" t="s">
        <v>1459</v>
      </c>
      <c r="O42" s="45" t="s">
        <v>1682</v>
      </c>
      <c r="P42" s="30" t="s">
        <v>1818</v>
      </c>
      <c r="Q42" s="30"/>
      <c r="R42" s="19">
        <v>1</v>
      </c>
    </row>
    <row r="43" spans="1:18">
      <c r="A43" s="52">
        <v>2250</v>
      </c>
      <c r="B43" s="47">
        <v>1225001</v>
      </c>
      <c r="C43" s="47"/>
      <c r="D43" s="43" t="s">
        <v>990</v>
      </c>
      <c r="E43" s="48" t="s">
        <v>2</v>
      </c>
      <c r="F43" s="48" t="s">
        <v>303</v>
      </c>
      <c r="G43" s="48" t="s">
        <v>1819</v>
      </c>
      <c r="H43" s="49" t="s">
        <v>1677</v>
      </c>
      <c r="I43" s="41" t="s">
        <v>1820</v>
      </c>
      <c r="J43" s="71" t="s">
        <v>1821</v>
      </c>
      <c r="K43" s="75" t="s">
        <v>1822</v>
      </c>
      <c r="L43" s="43" t="s">
        <v>1823</v>
      </c>
      <c r="M43" s="43" t="s">
        <v>1824</v>
      </c>
      <c r="N43" s="44" t="s">
        <v>991</v>
      </c>
      <c r="O43" s="45" t="s">
        <v>1682</v>
      </c>
      <c r="P43" s="30" t="s">
        <v>1825</v>
      </c>
      <c r="Q43" s="30"/>
      <c r="R43" s="19">
        <v>1</v>
      </c>
    </row>
    <row r="44" spans="1:18">
      <c r="A44" s="51">
        <v>8009</v>
      </c>
      <c r="B44" s="47">
        <v>1800901</v>
      </c>
      <c r="C44" s="47"/>
      <c r="D44" s="43" t="s">
        <v>1460</v>
      </c>
      <c r="E44" s="48" t="s">
        <v>3</v>
      </c>
      <c r="F44" s="48" t="s">
        <v>307</v>
      </c>
      <c r="G44" s="48" t="s">
        <v>336</v>
      </c>
      <c r="H44" s="49" t="s">
        <v>1826</v>
      </c>
      <c r="I44" s="41" t="s">
        <v>11</v>
      </c>
      <c r="J44" s="42" t="s">
        <v>1688</v>
      </c>
      <c r="K44" s="75" t="s">
        <v>1689</v>
      </c>
      <c r="L44" s="43" t="s">
        <v>1827</v>
      </c>
      <c r="M44" s="43" t="s">
        <v>1828</v>
      </c>
      <c r="N44" s="44" t="s">
        <v>1461</v>
      </c>
      <c r="O44" s="45" t="s">
        <v>1747</v>
      </c>
      <c r="P44" s="30" t="s">
        <v>1829</v>
      </c>
      <c r="Q44" s="30">
        <v>0.5</v>
      </c>
      <c r="R44" s="19">
        <v>48</v>
      </c>
    </row>
    <row r="45" spans="1:18">
      <c r="A45" s="53">
        <v>8726</v>
      </c>
      <c r="B45" s="47">
        <v>1872601</v>
      </c>
      <c r="C45" s="47"/>
      <c r="D45" s="43" t="s">
        <v>300</v>
      </c>
      <c r="E45" s="48" t="s">
        <v>29</v>
      </c>
      <c r="F45" s="48" t="s">
        <v>303</v>
      </c>
      <c r="G45" s="48" t="s">
        <v>1819</v>
      </c>
      <c r="H45" s="49" t="s">
        <v>1830</v>
      </c>
      <c r="I45" s="41" t="s">
        <v>23</v>
      </c>
      <c r="J45" s="42" t="s">
        <v>1784</v>
      </c>
      <c r="K45" s="75" t="s">
        <v>1785</v>
      </c>
      <c r="L45" s="43" t="s">
        <v>1831</v>
      </c>
      <c r="M45" s="43" t="s">
        <v>1832</v>
      </c>
      <c r="N45" s="44" t="s">
        <v>301</v>
      </c>
      <c r="O45" s="45"/>
      <c r="P45" s="30"/>
      <c r="Q45" s="30"/>
      <c r="R45" s="19">
        <v>1</v>
      </c>
    </row>
    <row r="46" spans="1:18">
      <c r="A46" s="50">
        <v>2014</v>
      </c>
      <c r="B46" s="47">
        <v>1201401</v>
      </c>
      <c r="C46" s="47"/>
      <c r="D46" s="43" t="s">
        <v>569</v>
      </c>
      <c r="E46" s="48" t="s">
        <v>2</v>
      </c>
      <c r="F46" s="48" t="s">
        <v>336</v>
      </c>
      <c r="G46" s="48" t="s">
        <v>336</v>
      </c>
      <c r="H46" s="49" t="s">
        <v>1711</v>
      </c>
      <c r="I46" s="41" t="s">
        <v>11</v>
      </c>
      <c r="J46" s="42" t="s">
        <v>1688</v>
      </c>
      <c r="K46" s="75" t="s">
        <v>1689</v>
      </c>
      <c r="L46" s="43" t="s">
        <v>1833</v>
      </c>
      <c r="M46" s="43" t="s">
        <v>1834</v>
      </c>
      <c r="N46" s="44" t="s">
        <v>570</v>
      </c>
      <c r="O46" s="45" t="s">
        <v>1682</v>
      </c>
      <c r="P46" s="30" t="s">
        <v>1835</v>
      </c>
      <c r="Q46" s="30"/>
      <c r="R46" s="19">
        <v>1</v>
      </c>
    </row>
    <row r="47" spans="1:18">
      <c r="A47" s="46">
        <v>2027</v>
      </c>
      <c r="B47" s="47">
        <v>1202701</v>
      </c>
      <c r="C47" s="47"/>
      <c r="D47" s="43" t="s">
        <v>304</v>
      </c>
      <c r="E47" s="48" t="s">
        <v>2</v>
      </c>
      <c r="F47" s="48" t="s">
        <v>307</v>
      </c>
      <c r="G47" s="48" t="s">
        <v>336</v>
      </c>
      <c r="H47" s="49" t="s">
        <v>1677</v>
      </c>
      <c r="I47" s="41" t="s">
        <v>26</v>
      </c>
      <c r="J47" s="42" t="s">
        <v>1751</v>
      </c>
      <c r="K47" s="75" t="s">
        <v>1752</v>
      </c>
      <c r="L47" s="43" t="s">
        <v>1836</v>
      </c>
      <c r="M47" s="43" t="s">
        <v>1837</v>
      </c>
      <c r="N47" s="44" t="s">
        <v>305</v>
      </c>
      <c r="O47" s="45" t="s">
        <v>1682</v>
      </c>
      <c r="P47" s="30" t="s">
        <v>1838</v>
      </c>
      <c r="Q47" s="30"/>
      <c r="R47" s="19">
        <v>1</v>
      </c>
    </row>
    <row r="48" spans="1:18">
      <c r="A48" s="46">
        <v>5111</v>
      </c>
      <c r="B48" s="47">
        <v>1511101</v>
      </c>
      <c r="C48" s="47"/>
      <c r="D48" s="43" t="s">
        <v>1462</v>
      </c>
      <c r="E48" s="48" t="s">
        <v>13</v>
      </c>
      <c r="F48" s="48" t="s">
        <v>307</v>
      </c>
      <c r="G48" s="48" t="s">
        <v>66</v>
      </c>
      <c r="H48" s="49" t="s">
        <v>1677</v>
      </c>
      <c r="I48" s="41" t="s">
        <v>11</v>
      </c>
      <c r="J48" s="42" t="s">
        <v>1688</v>
      </c>
      <c r="K48" s="75" t="s">
        <v>1689</v>
      </c>
      <c r="L48" s="43" t="s">
        <v>1839</v>
      </c>
      <c r="M48" s="43" t="s">
        <v>1840</v>
      </c>
      <c r="N48" s="44" t="s">
        <v>1463</v>
      </c>
      <c r="O48" s="45" t="s">
        <v>1682</v>
      </c>
      <c r="P48" s="30" t="s">
        <v>1841</v>
      </c>
      <c r="Q48" s="30"/>
      <c r="R48" s="19">
        <v>1</v>
      </c>
    </row>
    <row r="49" spans="1:18">
      <c r="A49" s="46">
        <v>2041</v>
      </c>
      <c r="B49" s="47">
        <v>1204101</v>
      </c>
      <c r="C49" s="47"/>
      <c r="D49" s="43" t="s">
        <v>1464</v>
      </c>
      <c r="E49" s="48" t="s">
        <v>2</v>
      </c>
      <c r="F49" s="48" t="s">
        <v>307</v>
      </c>
      <c r="G49" s="48" t="s">
        <v>336</v>
      </c>
      <c r="H49" s="49" t="s">
        <v>1677</v>
      </c>
      <c r="I49" s="41" t="s">
        <v>26</v>
      </c>
      <c r="J49" s="42" t="s">
        <v>1751</v>
      </c>
      <c r="K49" s="75" t="s">
        <v>1752</v>
      </c>
      <c r="L49" s="43" t="s">
        <v>1842</v>
      </c>
      <c r="M49" s="43" t="s">
        <v>1843</v>
      </c>
      <c r="N49" s="44" t="s">
        <v>1465</v>
      </c>
      <c r="O49" s="45" t="s">
        <v>1682</v>
      </c>
      <c r="P49" s="30" t="s">
        <v>1844</v>
      </c>
      <c r="Q49" s="30"/>
      <c r="R49" s="19">
        <v>1</v>
      </c>
    </row>
    <row r="50" spans="1:18">
      <c r="A50" s="46">
        <v>8272</v>
      </c>
      <c r="B50" s="47">
        <v>1827201</v>
      </c>
      <c r="C50" s="47"/>
      <c r="D50" s="43" t="s">
        <v>993</v>
      </c>
      <c r="E50" s="48" t="s">
        <v>48</v>
      </c>
      <c r="F50" s="48" t="s">
        <v>303</v>
      </c>
      <c r="G50" s="48" t="s">
        <v>1819</v>
      </c>
      <c r="H50" s="49" t="s">
        <v>1826</v>
      </c>
      <c r="I50" s="41" t="s">
        <v>1820</v>
      </c>
      <c r="J50" s="73" t="s">
        <v>1821</v>
      </c>
      <c r="K50" s="75" t="s">
        <v>1822</v>
      </c>
      <c r="L50" s="43" t="s">
        <v>1845</v>
      </c>
      <c r="M50" s="43" t="s">
        <v>1846</v>
      </c>
      <c r="N50" s="44" t="s">
        <v>994</v>
      </c>
      <c r="O50" s="45" t="s">
        <v>1747</v>
      </c>
      <c r="P50" s="30" t="s">
        <v>1847</v>
      </c>
      <c r="Q50" s="30">
        <v>1</v>
      </c>
      <c r="R50" s="19">
        <v>1</v>
      </c>
    </row>
    <row r="51" spans="1:18">
      <c r="A51" s="46">
        <v>2068</v>
      </c>
      <c r="B51" s="47">
        <v>1206801</v>
      </c>
      <c r="C51" s="47"/>
      <c r="D51" s="43" t="s">
        <v>1466</v>
      </c>
      <c r="E51" s="48" t="s">
        <v>2</v>
      </c>
      <c r="F51" s="48" t="s">
        <v>307</v>
      </c>
      <c r="G51" s="48" t="s">
        <v>295</v>
      </c>
      <c r="H51" s="49" t="s">
        <v>1677</v>
      </c>
      <c r="I51" s="41" t="s">
        <v>11</v>
      </c>
      <c r="J51" s="73" t="s">
        <v>1688</v>
      </c>
      <c r="K51" s="75" t="s">
        <v>1689</v>
      </c>
      <c r="L51" s="43" t="s">
        <v>1848</v>
      </c>
      <c r="M51" s="43" t="s">
        <v>1849</v>
      </c>
      <c r="N51" s="44" t="s">
        <v>1467</v>
      </c>
      <c r="O51" s="45" t="s">
        <v>1682</v>
      </c>
      <c r="P51" s="30" t="s">
        <v>1850</v>
      </c>
      <c r="Q51" s="30"/>
      <c r="R51" s="19">
        <v>1</v>
      </c>
    </row>
    <row r="52" spans="1:18">
      <c r="A52" s="52">
        <v>7398</v>
      </c>
      <c r="B52" s="47">
        <v>1739801</v>
      </c>
      <c r="C52" s="47"/>
      <c r="D52" s="43" t="s">
        <v>996</v>
      </c>
      <c r="E52" s="48" t="s">
        <v>2</v>
      </c>
      <c r="F52" s="48" t="s">
        <v>303</v>
      </c>
      <c r="G52" s="48" t="s">
        <v>1819</v>
      </c>
      <c r="H52" s="49" t="s">
        <v>1677</v>
      </c>
      <c r="I52" s="41" t="s">
        <v>1721</v>
      </c>
      <c r="J52" s="73"/>
      <c r="K52" s="75" t="s">
        <v>1722</v>
      </c>
      <c r="L52" s="43" t="s">
        <v>1851</v>
      </c>
      <c r="M52" s="43" t="s">
        <v>1852</v>
      </c>
      <c r="N52" s="44" t="s">
        <v>997</v>
      </c>
      <c r="O52" s="45" t="s">
        <v>1682</v>
      </c>
      <c r="P52" s="30" t="s">
        <v>1853</v>
      </c>
      <c r="Q52" s="30"/>
      <c r="R52" s="19">
        <v>1</v>
      </c>
    </row>
    <row r="53" spans="1:18">
      <c r="A53" s="46">
        <v>2082</v>
      </c>
      <c r="B53" s="47">
        <v>1208201</v>
      </c>
      <c r="C53" s="47"/>
      <c r="D53" s="43" t="s">
        <v>308</v>
      </c>
      <c r="E53" s="48" t="s">
        <v>2</v>
      </c>
      <c r="F53" s="48" t="s">
        <v>295</v>
      </c>
      <c r="G53" s="48" t="s">
        <v>295</v>
      </c>
      <c r="H53" s="49" t="s">
        <v>1677</v>
      </c>
      <c r="I53" s="41" t="s">
        <v>23</v>
      </c>
      <c r="J53" s="73" t="s">
        <v>1784</v>
      </c>
      <c r="K53" s="75" t="s">
        <v>1785</v>
      </c>
      <c r="L53" s="43" t="s">
        <v>1854</v>
      </c>
      <c r="M53" s="43" t="s">
        <v>1855</v>
      </c>
      <c r="N53" s="44" t="s">
        <v>309</v>
      </c>
      <c r="O53" s="45" t="s">
        <v>1682</v>
      </c>
      <c r="P53" s="30" t="s">
        <v>1856</v>
      </c>
      <c r="Q53" s="30"/>
      <c r="R53" s="19">
        <v>1</v>
      </c>
    </row>
    <row r="54" spans="1:18">
      <c r="A54" s="47">
        <v>6426</v>
      </c>
      <c r="B54" s="47">
        <v>1642601</v>
      </c>
      <c r="C54" s="47"/>
      <c r="D54" s="43" t="s">
        <v>572</v>
      </c>
      <c r="E54" s="48" t="s">
        <v>2</v>
      </c>
      <c r="F54" s="48" t="s">
        <v>336</v>
      </c>
      <c r="G54" s="48" t="s">
        <v>336</v>
      </c>
      <c r="H54" s="49" t="s">
        <v>1857</v>
      </c>
      <c r="I54" s="41" t="s">
        <v>12</v>
      </c>
      <c r="J54" s="73" t="s">
        <v>1739</v>
      </c>
      <c r="K54" s="75" t="s">
        <v>1740</v>
      </c>
      <c r="L54" s="43" t="s">
        <v>1858</v>
      </c>
      <c r="M54" s="43" t="s">
        <v>1859</v>
      </c>
      <c r="N54" s="44" t="s">
        <v>573</v>
      </c>
      <c r="O54" s="45" t="s">
        <v>1682</v>
      </c>
      <c r="P54" s="30" t="s">
        <v>1860</v>
      </c>
      <c r="Q54" s="30"/>
      <c r="R54" s="19">
        <v>1</v>
      </c>
    </row>
    <row r="55" spans="1:18">
      <c r="A55" s="46">
        <v>2089</v>
      </c>
      <c r="B55" s="47">
        <v>1208901</v>
      </c>
      <c r="C55" s="47"/>
      <c r="D55" s="43" t="s">
        <v>108</v>
      </c>
      <c r="E55" s="48" t="s">
        <v>2</v>
      </c>
      <c r="F55" s="48" t="s">
        <v>66</v>
      </c>
      <c r="G55" s="48" t="s">
        <v>66</v>
      </c>
      <c r="H55" s="49" t="s">
        <v>1677</v>
      </c>
      <c r="I55" s="41" t="s">
        <v>10</v>
      </c>
      <c r="J55" s="73" t="s">
        <v>1678</v>
      </c>
      <c r="K55" s="76" t="s">
        <v>1679</v>
      </c>
      <c r="L55" s="43" t="s">
        <v>1861</v>
      </c>
      <c r="M55" s="43" t="s">
        <v>1862</v>
      </c>
      <c r="N55" s="44" t="s">
        <v>109</v>
      </c>
      <c r="O55" s="45" t="s">
        <v>1682</v>
      </c>
      <c r="P55" s="30" t="s">
        <v>1863</v>
      </c>
      <c r="Q55" s="30"/>
      <c r="R55" s="19">
        <v>1</v>
      </c>
    </row>
    <row r="56" spans="1:18">
      <c r="A56" s="46">
        <v>2096</v>
      </c>
      <c r="B56" s="47">
        <v>1209601</v>
      </c>
      <c r="C56" s="47"/>
      <c r="D56" s="43" t="s">
        <v>111</v>
      </c>
      <c r="E56" s="48" t="s">
        <v>2</v>
      </c>
      <c r="F56" s="48" t="s">
        <v>66</v>
      </c>
      <c r="G56" s="48" t="s">
        <v>66</v>
      </c>
      <c r="H56" s="49" t="s">
        <v>1677</v>
      </c>
      <c r="I56" s="41" t="s">
        <v>10</v>
      </c>
      <c r="J56" s="73" t="s">
        <v>1678</v>
      </c>
      <c r="K56" s="76" t="s">
        <v>1679</v>
      </c>
      <c r="L56" s="43" t="s">
        <v>1864</v>
      </c>
      <c r="M56" s="43" t="s">
        <v>1865</v>
      </c>
      <c r="N56" s="44" t="s">
        <v>112</v>
      </c>
      <c r="O56" s="45" t="s">
        <v>1682</v>
      </c>
      <c r="P56" s="30" t="s">
        <v>1866</v>
      </c>
      <c r="Q56" s="30"/>
      <c r="R56" s="19">
        <v>1</v>
      </c>
    </row>
    <row r="57" spans="1:18">
      <c r="A57" s="52">
        <v>2110</v>
      </c>
      <c r="B57" s="47">
        <v>1211001</v>
      </c>
      <c r="C57" s="47"/>
      <c r="D57" s="43" t="s">
        <v>998</v>
      </c>
      <c r="E57" s="48" t="s">
        <v>2</v>
      </c>
      <c r="F57" s="48" t="s">
        <v>303</v>
      </c>
      <c r="G57" s="48" t="s">
        <v>1819</v>
      </c>
      <c r="H57" s="49" t="s">
        <v>1677</v>
      </c>
      <c r="I57" s="41" t="s">
        <v>1820</v>
      </c>
      <c r="J57" s="73" t="s">
        <v>1821</v>
      </c>
      <c r="K57" s="75" t="s">
        <v>1822</v>
      </c>
      <c r="L57" s="43" t="s">
        <v>1867</v>
      </c>
      <c r="M57" s="43" t="s">
        <v>1868</v>
      </c>
      <c r="N57" s="44" t="s">
        <v>999</v>
      </c>
      <c r="O57" s="45" t="s">
        <v>1682</v>
      </c>
      <c r="P57" s="30" t="s">
        <v>1869</v>
      </c>
      <c r="Q57" s="30"/>
      <c r="R57" s="19">
        <v>1</v>
      </c>
    </row>
    <row r="58" spans="1:18">
      <c r="A58" s="52">
        <v>2117</v>
      </c>
      <c r="B58" s="47">
        <v>1211701</v>
      </c>
      <c r="C58" s="47"/>
      <c r="D58" s="43" t="s">
        <v>1000</v>
      </c>
      <c r="E58" s="48" t="s">
        <v>2</v>
      </c>
      <c r="F58" s="48" t="s">
        <v>303</v>
      </c>
      <c r="G58" s="48" t="s">
        <v>1819</v>
      </c>
      <c r="H58" s="49" t="s">
        <v>1677</v>
      </c>
      <c r="I58" s="41" t="s">
        <v>1820</v>
      </c>
      <c r="J58" s="73" t="s">
        <v>1821</v>
      </c>
      <c r="K58" s="75" t="s">
        <v>1822</v>
      </c>
      <c r="L58" s="43" t="s">
        <v>1870</v>
      </c>
      <c r="M58" s="43" t="s">
        <v>1871</v>
      </c>
      <c r="N58" s="44" t="s">
        <v>1001</v>
      </c>
      <c r="O58" s="45" t="s">
        <v>1682</v>
      </c>
      <c r="P58" s="30" t="s">
        <v>1872</v>
      </c>
      <c r="Q58" s="30"/>
      <c r="R58" s="19">
        <v>1</v>
      </c>
    </row>
    <row r="59" spans="1:18">
      <c r="A59" s="46">
        <v>2123</v>
      </c>
      <c r="B59" s="47">
        <v>1212301</v>
      </c>
      <c r="C59" s="47"/>
      <c r="D59" s="43" t="s">
        <v>1230</v>
      </c>
      <c r="E59" s="48" t="s">
        <v>2</v>
      </c>
      <c r="F59" s="48" t="s">
        <v>295</v>
      </c>
      <c r="G59" s="48" t="s">
        <v>66</v>
      </c>
      <c r="H59" s="49" t="s">
        <v>1677</v>
      </c>
      <c r="I59" s="41" t="s">
        <v>20</v>
      </c>
      <c r="J59" s="73" t="s">
        <v>1756</v>
      </c>
      <c r="K59" s="75" t="s">
        <v>1757</v>
      </c>
      <c r="L59" s="43" t="s">
        <v>1873</v>
      </c>
      <c r="M59" s="43" t="s">
        <v>1874</v>
      </c>
      <c r="N59" s="44" t="s">
        <v>1231</v>
      </c>
      <c r="O59" s="45" t="s">
        <v>1682</v>
      </c>
      <c r="P59" s="30" t="s">
        <v>1875</v>
      </c>
      <c r="Q59" s="30"/>
      <c r="R59" s="19">
        <v>1</v>
      </c>
    </row>
    <row r="60" spans="1:18">
      <c r="A60" s="53">
        <v>8852</v>
      </c>
      <c r="B60" s="47">
        <v>1885201</v>
      </c>
      <c r="C60" s="47"/>
      <c r="D60" s="43" t="s">
        <v>311</v>
      </c>
      <c r="E60" s="48" t="s">
        <v>29</v>
      </c>
      <c r="F60" s="48" t="s">
        <v>66</v>
      </c>
      <c r="G60" s="48" t="s">
        <v>66</v>
      </c>
      <c r="H60" s="49" t="s">
        <v>1830</v>
      </c>
      <c r="I60" s="41" t="s">
        <v>23</v>
      </c>
      <c r="J60" s="73" t="s">
        <v>1784</v>
      </c>
      <c r="K60" s="75" t="s">
        <v>1785</v>
      </c>
      <c r="L60" s="43" t="s">
        <v>1876</v>
      </c>
      <c r="M60" s="43" t="s">
        <v>1877</v>
      </c>
      <c r="N60" s="44" t="s">
        <v>312</v>
      </c>
      <c r="O60" s="45"/>
      <c r="P60" s="30"/>
      <c r="Q60" s="30"/>
      <c r="R60" s="19">
        <v>1</v>
      </c>
    </row>
    <row r="61" spans="1:18">
      <c r="A61" s="50">
        <v>2137</v>
      </c>
      <c r="B61" s="47">
        <v>1213701</v>
      </c>
      <c r="C61" s="47"/>
      <c r="D61" s="43" t="s">
        <v>575</v>
      </c>
      <c r="E61" s="48" t="s">
        <v>2</v>
      </c>
      <c r="F61" s="48" t="s">
        <v>336</v>
      </c>
      <c r="G61" s="48" t="s">
        <v>336</v>
      </c>
      <c r="H61" s="49" t="s">
        <v>1677</v>
      </c>
      <c r="I61" s="41" t="s">
        <v>11</v>
      </c>
      <c r="J61" s="73" t="s">
        <v>1688</v>
      </c>
      <c r="K61" s="75" t="s">
        <v>1689</v>
      </c>
      <c r="L61" s="43" t="s">
        <v>1878</v>
      </c>
      <c r="M61" s="43" t="s">
        <v>1879</v>
      </c>
      <c r="N61" s="44" t="s">
        <v>576</v>
      </c>
      <c r="O61" s="45" t="s">
        <v>1682</v>
      </c>
      <c r="P61" s="30" t="s">
        <v>1880</v>
      </c>
      <c r="Q61" s="30"/>
      <c r="R61" s="19">
        <v>1</v>
      </c>
    </row>
    <row r="62" spans="1:18">
      <c r="A62" s="46">
        <v>2146</v>
      </c>
      <c r="B62" s="47">
        <v>1214601</v>
      </c>
      <c r="C62" s="47"/>
      <c r="D62" s="43" t="s">
        <v>113</v>
      </c>
      <c r="E62" s="48" t="s">
        <v>2</v>
      </c>
      <c r="F62" s="48" t="s">
        <v>66</v>
      </c>
      <c r="G62" s="48" t="s">
        <v>66</v>
      </c>
      <c r="H62" s="49" t="s">
        <v>1711</v>
      </c>
      <c r="I62" s="41" t="s">
        <v>10</v>
      </c>
      <c r="J62" s="73" t="s">
        <v>1678</v>
      </c>
      <c r="K62" s="76" t="s">
        <v>1679</v>
      </c>
      <c r="L62" s="43" t="s">
        <v>1881</v>
      </c>
      <c r="M62" s="43" t="s">
        <v>1882</v>
      </c>
      <c r="N62" s="44" t="s">
        <v>114</v>
      </c>
      <c r="O62" s="45" t="s">
        <v>1682</v>
      </c>
      <c r="P62" s="30" t="s">
        <v>1883</v>
      </c>
      <c r="Q62" s="30"/>
      <c r="R62" s="19">
        <v>1</v>
      </c>
    </row>
    <row r="63" spans="1:18">
      <c r="A63" s="46">
        <v>2151</v>
      </c>
      <c r="B63" s="47">
        <v>1215101</v>
      </c>
      <c r="C63" s="47"/>
      <c r="D63" s="43" t="s">
        <v>313</v>
      </c>
      <c r="E63" s="48" t="s">
        <v>2</v>
      </c>
      <c r="F63" s="48" t="s">
        <v>307</v>
      </c>
      <c r="G63" s="48" t="s">
        <v>336</v>
      </c>
      <c r="H63" s="49" t="s">
        <v>1677</v>
      </c>
      <c r="I63" s="41" t="s">
        <v>23</v>
      </c>
      <c r="J63" s="73" t="s">
        <v>1784</v>
      </c>
      <c r="K63" s="75" t="s">
        <v>1785</v>
      </c>
      <c r="L63" s="43" t="s">
        <v>1884</v>
      </c>
      <c r="M63" s="43" t="s">
        <v>1885</v>
      </c>
      <c r="N63" s="44" t="s">
        <v>314</v>
      </c>
      <c r="O63" s="45" t="s">
        <v>1682</v>
      </c>
      <c r="P63" s="30" t="s">
        <v>1886</v>
      </c>
      <c r="Q63" s="30"/>
      <c r="R63" s="19">
        <v>1</v>
      </c>
    </row>
    <row r="64" spans="1:18">
      <c r="A64" s="50">
        <v>4356</v>
      </c>
      <c r="B64" s="47">
        <v>1435601</v>
      </c>
      <c r="C64" s="47"/>
      <c r="D64" s="43" t="s">
        <v>577</v>
      </c>
      <c r="E64" s="48" t="s">
        <v>2</v>
      </c>
      <c r="F64" s="48" t="s">
        <v>336</v>
      </c>
      <c r="G64" s="48" t="s">
        <v>336</v>
      </c>
      <c r="H64" s="49" t="s">
        <v>1711</v>
      </c>
      <c r="I64" s="41" t="s">
        <v>12</v>
      </c>
      <c r="J64" s="73" t="s">
        <v>1739</v>
      </c>
      <c r="K64" s="75" t="s">
        <v>1740</v>
      </c>
      <c r="L64" s="43" t="s">
        <v>1887</v>
      </c>
      <c r="M64" s="43" t="s">
        <v>1888</v>
      </c>
      <c r="N64" s="44" t="s">
        <v>578</v>
      </c>
      <c r="O64" s="45" t="s">
        <v>1682</v>
      </c>
      <c r="P64" s="30" t="s">
        <v>1889</v>
      </c>
      <c r="Q64" s="30"/>
      <c r="R64" s="19">
        <v>1</v>
      </c>
    </row>
    <row r="65" spans="1:18">
      <c r="A65" s="47">
        <v>2164</v>
      </c>
      <c r="B65" s="47">
        <v>1216401</v>
      </c>
      <c r="C65" s="47"/>
      <c r="D65" s="43" t="s">
        <v>784</v>
      </c>
      <c r="E65" s="48" t="s">
        <v>2</v>
      </c>
      <c r="F65" s="48" t="s">
        <v>357</v>
      </c>
      <c r="G65" s="48" t="s">
        <v>1819</v>
      </c>
      <c r="H65" s="49" t="s">
        <v>1677</v>
      </c>
      <c r="I65" s="41" t="s">
        <v>1721</v>
      </c>
      <c r="J65" s="73"/>
      <c r="K65" s="75" t="s">
        <v>1722</v>
      </c>
      <c r="L65" s="43" t="s">
        <v>1890</v>
      </c>
      <c r="M65" s="43" t="s">
        <v>1891</v>
      </c>
      <c r="N65" s="44" t="s">
        <v>785</v>
      </c>
      <c r="O65" s="45" t="s">
        <v>1682</v>
      </c>
      <c r="P65" s="30" t="s">
        <v>1892</v>
      </c>
      <c r="Q65" s="30"/>
      <c r="R65" s="19">
        <v>1</v>
      </c>
    </row>
    <row r="66" spans="1:18">
      <c r="A66" s="46">
        <v>2178</v>
      </c>
      <c r="B66" s="47">
        <v>1217801</v>
      </c>
      <c r="C66" s="47"/>
      <c r="D66" s="43" t="s">
        <v>1469</v>
      </c>
      <c r="E66" s="48" t="s">
        <v>2</v>
      </c>
      <c r="F66" s="48" t="s">
        <v>307</v>
      </c>
      <c r="G66" s="48" t="s">
        <v>295</v>
      </c>
      <c r="H66" s="49" t="s">
        <v>1677</v>
      </c>
      <c r="I66" s="41" t="s">
        <v>11</v>
      </c>
      <c r="J66" s="73" t="s">
        <v>1688</v>
      </c>
      <c r="K66" s="75" t="s">
        <v>1689</v>
      </c>
      <c r="L66" s="43" t="s">
        <v>1893</v>
      </c>
      <c r="M66" s="43" t="s">
        <v>1894</v>
      </c>
      <c r="N66" s="44" t="s">
        <v>1470</v>
      </c>
      <c r="O66" s="45" t="s">
        <v>1682</v>
      </c>
      <c r="P66" s="30" t="s">
        <v>1895</v>
      </c>
      <c r="Q66" s="30"/>
      <c r="R66" s="19">
        <v>1</v>
      </c>
    </row>
    <row r="67" spans="1:18">
      <c r="A67" s="47">
        <v>8609</v>
      </c>
      <c r="B67" s="47">
        <v>1860901</v>
      </c>
      <c r="C67" s="47"/>
      <c r="D67" s="43" t="s">
        <v>787</v>
      </c>
      <c r="E67" s="48" t="s">
        <v>15</v>
      </c>
      <c r="F67" s="48" t="s">
        <v>357</v>
      </c>
      <c r="G67" s="48" t="s">
        <v>1819</v>
      </c>
      <c r="H67" s="49" t="s">
        <v>1830</v>
      </c>
      <c r="I67" s="41" t="s">
        <v>1721</v>
      </c>
      <c r="J67" s="73"/>
      <c r="K67" s="75" t="s">
        <v>1722</v>
      </c>
      <c r="L67" s="43" t="s">
        <v>1896</v>
      </c>
      <c r="M67" s="43" t="s">
        <v>1897</v>
      </c>
      <c r="N67" s="44" t="s">
        <v>788</v>
      </c>
      <c r="O67" s="45" t="s">
        <v>1898</v>
      </c>
      <c r="P67" s="30" t="s">
        <v>1899</v>
      </c>
      <c r="Q67" s="30">
        <v>1</v>
      </c>
      <c r="R67" s="19">
        <v>1</v>
      </c>
    </row>
    <row r="68" spans="1:18">
      <c r="A68" s="46">
        <v>2192</v>
      </c>
      <c r="B68" s="47">
        <v>1219201</v>
      </c>
      <c r="C68" s="47"/>
      <c r="D68" s="43" t="s">
        <v>315</v>
      </c>
      <c r="E68" s="48" t="s">
        <v>2</v>
      </c>
      <c r="F68" s="48" t="s">
        <v>295</v>
      </c>
      <c r="G68" s="48" t="s">
        <v>295</v>
      </c>
      <c r="H68" s="49" t="s">
        <v>1677</v>
      </c>
      <c r="I68" s="41" t="s">
        <v>23</v>
      </c>
      <c r="J68" s="73" t="s">
        <v>1784</v>
      </c>
      <c r="K68" s="75" t="s">
        <v>1785</v>
      </c>
      <c r="L68" s="43" t="s">
        <v>1900</v>
      </c>
      <c r="M68" s="43" t="s">
        <v>1901</v>
      </c>
      <c r="N68" s="44" t="s">
        <v>316</v>
      </c>
      <c r="O68" s="45" t="s">
        <v>1682</v>
      </c>
      <c r="P68" s="30" t="s">
        <v>1902</v>
      </c>
      <c r="Q68" s="30"/>
      <c r="R68" s="19">
        <v>1</v>
      </c>
    </row>
    <row r="69" spans="1:18">
      <c r="A69" s="47">
        <v>2205</v>
      </c>
      <c r="B69" s="47">
        <v>1220501</v>
      </c>
      <c r="C69" s="47"/>
      <c r="D69" s="43" t="s">
        <v>790</v>
      </c>
      <c r="E69" s="48" t="s">
        <v>2</v>
      </c>
      <c r="F69" s="48" t="s">
        <v>357</v>
      </c>
      <c r="G69" s="48" t="s">
        <v>1819</v>
      </c>
      <c r="H69" s="49" t="s">
        <v>1677</v>
      </c>
      <c r="I69" s="41" t="s">
        <v>1721</v>
      </c>
      <c r="J69" s="73"/>
      <c r="K69" s="75" t="s">
        <v>1722</v>
      </c>
      <c r="L69" s="43" t="s">
        <v>1903</v>
      </c>
      <c r="M69" s="43" t="s">
        <v>1904</v>
      </c>
      <c r="N69" s="44" t="s">
        <v>791</v>
      </c>
      <c r="O69" s="45" t="s">
        <v>1682</v>
      </c>
      <c r="P69" s="30" t="s">
        <v>1905</v>
      </c>
      <c r="Q69" s="30"/>
      <c r="R69" s="19">
        <v>1</v>
      </c>
    </row>
    <row r="70" spans="1:18">
      <c r="A70" s="51">
        <v>4322</v>
      </c>
      <c r="B70" s="47">
        <v>1432201</v>
      </c>
      <c r="C70" s="47"/>
      <c r="D70" s="43" t="s">
        <v>1471</v>
      </c>
      <c r="E70" s="48" t="s">
        <v>30</v>
      </c>
      <c r="F70" s="48" t="s">
        <v>307</v>
      </c>
      <c r="G70" s="48" t="s">
        <v>336</v>
      </c>
      <c r="H70" s="49" t="s">
        <v>1906</v>
      </c>
      <c r="I70" s="41" t="s">
        <v>11</v>
      </c>
      <c r="J70" s="73" t="s">
        <v>1688</v>
      </c>
      <c r="K70" s="75" t="s">
        <v>1689</v>
      </c>
      <c r="L70" s="43" t="s">
        <v>1907</v>
      </c>
      <c r="M70" s="43" t="s">
        <v>1908</v>
      </c>
      <c r="N70" s="44" t="s">
        <v>1472</v>
      </c>
      <c r="O70" s="45" t="s">
        <v>1747</v>
      </c>
      <c r="P70" s="30" t="s">
        <v>1748</v>
      </c>
      <c r="Q70" s="30">
        <v>0.25</v>
      </c>
      <c r="R70" s="19">
        <v>2</v>
      </c>
    </row>
    <row r="71" spans="1:18">
      <c r="A71" s="46">
        <v>2219</v>
      </c>
      <c r="B71" s="47">
        <v>1221901</v>
      </c>
      <c r="C71" s="47"/>
      <c r="D71" s="43" t="s">
        <v>1473</v>
      </c>
      <c r="E71" s="48" t="s">
        <v>2</v>
      </c>
      <c r="F71" s="48" t="s">
        <v>307</v>
      </c>
      <c r="G71" s="48" t="s">
        <v>336</v>
      </c>
      <c r="H71" s="49" t="s">
        <v>1677</v>
      </c>
      <c r="I71" s="41" t="s">
        <v>11</v>
      </c>
      <c r="J71" s="73" t="s">
        <v>1688</v>
      </c>
      <c r="K71" s="75" t="s">
        <v>1689</v>
      </c>
      <c r="L71" s="43" t="s">
        <v>1909</v>
      </c>
      <c r="M71" s="43" t="s">
        <v>1910</v>
      </c>
      <c r="N71" s="44" t="s">
        <v>1474</v>
      </c>
      <c r="O71" s="45" t="s">
        <v>1682</v>
      </c>
      <c r="P71" s="30" t="s">
        <v>1911</v>
      </c>
      <c r="Q71" s="30"/>
      <c r="R71" s="19">
        <v>1</v>
      </c>
    </row>
    <row r="72" spans="1:18">
      <c r="A72" s="46">
        <v>2233</v>
      </c>
      <c r="B72" s="47">
        <v>1223301</v>
      </c>
      <c r="C72" s="47"/>
      <c r="D72" s="43" t="s">
        <v>1475</v>
      </c>
      <c r="E72" s="48" t="s">
        <v>2</v>
      </c>
      <c r="F72" s="48" t="s">
        <v>307</v>
      </c>
      <c r="G72" s="48" t="s">
        <v>295</v>
      </c>
      <c r="H72" s="49" t="s">
        <v>1711</v>
      </c>
      <c r="I72" s="41" t="s">
        <v>11</v>
      </c>
      <c r="J72" s="73" t="s">
        <v>1688</v>
      </c>
      <c r="K72" s="75" t="s">
        <v>1689</v>
      </c>
      <c r="L72" s="43" t="s">
        <v>1912</v>
      </c>
      <c r="M72" s="43" t="s">
        <v>1913</v>
      </c>
      <c r="N72" s="44" t="s">
        <v>1476</v>
      </c>
      <c r="O72" s="45" t="s">
        <v>1682</v>
      </c>
      <c r="P72" s="30" t="s">
        <v>1914</v>
      </c>
      <c r="Q72" s="30"/>
      <c r="R72" s="19">
        <v>1</v>
      </c>
    </row>
    <row r="73" spans="1:18">
      <c r="A73" s="46">
        <v>8028</v>
      </c>
      <c r="B73" s="47">
        <v>1802801</v>
      </c>
      <c r="C73" s="47">
        <v>1750539</v>
      </c>
      <c r="D73" s="43" t="s">
        <v>1232</v>
      </c>
      <c r="E73" s="48" t="s">
        <v>3</v>
      </c>
      <c r="F73" s="48" t="s">
        <v>295</v>
      </c>
      <c r="G73" s="48" t="s">
        <v>66</v>
      </c>
      <c r="H73" s="49" t="s">
        <v>1826</v>
      </c>
      <c r="I73" s="41" t="s">
        <v>20</v>
      </c>
      <c r="J73" s="73" t="s">
        <v>1756</v>
      </c>
      <c r="K73" s="75" t="s">
        <v>1757</v>
      </c>
      <c r="L73" s="43" t="s">
        <v>1915</v>
      </c>
      <c r="M73" s="43" t="s">
        <v>1916</v>
      </c>
      <c r="N73" s="44" t="s">
        <v>1233</v>
      </c>
      <c r="O73" s="45" t="s">
        <v>1898</v>
      </c>
      <c r="P73" s="30" t="s">
        <v>1917</v>
      </c>
      <c r="Q73" s="30">
        <v>1</v>
      </c>
      <c r="R73" s="19">
        <v>1</v>
      </c>
    </row>
    <row r="74" spans="1:18">
      <c r="A74" s="46">
        <v>4685</v>
      </c>
      <c r="B74" s="47">
        <v>1468501</v>
      </c>
      <c r="C74" s="47"/>
      <c r="D74" s="43" t="s">
        <v>1477</v>
      </c>
      <c r="E74" s="48" t="s">
        <v>2</v>
      </c>
      <c r="F74" s="48" t="s">
        <v>307</v>
      </c>
      <c r="G74" s="48" t="s">
        <v>336</v>
      </c>
      <c r="H74" s="49" t="s">
        <v>1677</v>
      </c>
      <c r="I74" s="41" t="s">
        <v>11</v>
      </c>
      <c r="J74" s="73" t="s">
        <v>1688</v>
      </c>
      <c r="K74" s="75" t="s">
        <v>1689</v>
      </c>
      <c r="L74" s="43" t="s">
        <v>1918</v>
      </c>
      <c r="M74" s="43" t="s">
        <v>1919</v>
      </c>
      <c r="N74" s="44" t="s">
        <v>1478</v>
      </c>
      <c r="O74" s="45" t="s">
        <v>1682</v>
      </c>
      <c r="P74" s="30" t="s">
        <v>1920</v>
      </c>
      <c r="Q74" s="30"/>
      <c r="R74" s="19">
        <v>1</v>
      </c>
    </row>
    <row r="75" spans="1:18">
      <c r="A75" s="46">
        <v>2247</v>
      </c>
      <c r="B75" s="47">
        <v>1224701</v>
      </c>
      <c r="C75" s="47"/>
      <c r="D75" s="43" t="s">
        <v>115</v>
      </c>
      <c r="E75" s="48" t="s">
        <v>2</v>
      </c>
      <c r="F75" s="48" t="s">
        <v>66</v>
      </c>
      <c r="G75" s="48" t="s">
        <v>66</v>
      </c>
      <c r="H75" s="49" t="s">
        <v>1711</v>
      </c>
      <c r="I75" s="41" t="s">
        <v>10</v>
      </c>
      <c r="J75" s="73" t="s">
        <v>1678</v>
      </c>
      <c r="K75" s="76" t="s">
        <v>1679</v>
      </c>
      <c r="L75" s="43" t="s">
        <v>1921</v>
      </c>
      <c r="M75" s="43" t="s">
        <v>1922</v>
      </c>
      <c r="N75" s="44" t="s">
        <v>116</v>
      </c>
      <c r="O75" s="45" t="s">
        <v>1682</v>
      </c>
      <c r="P75" s="30" t="s">
        <v>1923</v>
      </c>
      <c r="Q75" s="30"/>
      <c r="R75" s="19">
        <v>1</v>
      </c>
    </row>
    <row r="76" spans="1:18">
      <c r="A76" s="46">
        <v>6886</v>
      </c>
      <c r="B76" s="47">
        <v>1688601</v>
      </c>
      <c r="C76" s="47"/>
      <c r="D76" s="43" t="s">
        <v>117</v>
      </c>
      <c r="E76" s="48" t="s">
        <v>2</v>
      </c>
      <c r="F76" s="48" t="s">
        <v>66</v>
      </c>
      <c r="G76" s="48" t="s">
        <v>66</v>
      </c>
      <c r="H76" s="49" t="s">
        <v>1711</v>
      </c>
      <c r="I76" s="41" t="s">
        <v>11</v>
      </c>
      <c r="J76" s="73" t="s">
        <v>1688</v>
      </c>
      <c r="K76" s="75" t="s">
        <v>1689</v>
      </c>
      <c r="L76" s="43" t="s">
        <v>1924</v>
      </c>
      <c r="M76" s="43" t="s">
        <v>1925</v>
      </c>
      <c r="N76" s="44" t="s">
        <v>118</v>
      </c>
      <c r="O76" s="45" t="s">
        <v>1682</v>
      </c>
      <c r="P76" s="30" t="s">
        <v>1926</v>
      </c>
      <c r="Q76" s="30"/>
      <c r="R76" s="19">
        <v>1</v>
      </c>
    </row>
    <row r="77" spans="1:18">
      <c r="A77" s="46">
        <v>4020</v>
      </c>
      <c r="B77" s="47">
        <v>1402001</v>
      </c>
      <c r="C77" s="47"/>
      <c r="D77" s="43" t="s">
        <v>119</v>
      </c>
      <c r="E77" s="48" t="s">
        <v>2</v>
      </c>
      <c r="F77" s="48" t="s">
        <v>66</v>
      </c>
      <c r="G77" s="48" t="s">
        <v>66</v>
      </c>
      <c r="H77" s="49" t="s">
        <v>1927</v>
      </c>
      <c r="I77" s="41" t="s">
        <v>10</v>
      </c>
      <c r="J77" s="73" t="s">
        <v>1678</v>
      </c>
      <c r="K77" s="76" t="s">
        <v>1679</v>
      </c>
      <c r="L77" s="43" t="s">
        <v>1928</v>
      </c>
      <c r="M77" s="43" t="s">
        <v>1929</v>
      </c>
      <c r="N77" s="44" t="s">
        <v>120</v>
      </c>
      <c r="O77" s="45" t="s">
        <v>1682</v>
      </c>
      <c r="P77" s="30" t="s">
        <v>1930</v>
      </c>
      <c r="Q77" s="30"/>
      <c r="R77" s="19">
        <v>1</v>
      </c>
    </row>
    <row r="78" spans="1:18">
      <c r="A78" s="52">
        <v>2269</v>
      </c>
      <c r="B78" s="47">
        <v>1226901</v>
      </c>
      <c r="C78" s="47"/>
      <c r="D78" s="43" t="s">
        <v>1003</v>
      </c>
      <c r="E78" s="48" t="s">
        <v>2</v>
      </c>
      <c r="F78" s="48" t="s">
        <v>303</v>
      </c>
      <c r="G78" s="48" t="s">
        <v>1819</v>
      </c>
      <c r="H78" s="49" t="s">
        <v>1687</v>
      </c>
      <c r="I78" s="41" t="s">
        <v>1820</v>
      </c>
      <c r="J78" s="73" t="s">
        <v>1821</v>
      </c>
      <c r="K78" s="75" t="s">
        <v>1822</v>
      </c>
      <c r="L78" s="43" t="s">
        <v>1931</v>
      </c>
      <c r="M78" s="43" t="s">
        <v>1932</v>
      </c>
      <c r="N78" s="44" t="s">
        <v>1004</v>
      </c>
      <c r="O78" s="45" t="s">
        <v>1682</v>
      </c>
      <c r="P78" s="30" t="s">
        <v>1933</v>
      </c>
      <c r="Q78" s="30"/>
      <c r="R78" s="19">
        <v>1</v>
      </c>
    </row>
    <row r="79" spans="1:18">
      <c r="A79" s="46">
        <v>2274</v>
      </c>
      <c r="B79" s="47">
        <v>1227401</v>
      </c>
      <c r="C79" s="47"/>
      <c r="D79" s="43" t="s">
        <v>1234</v>
      </c>
      <c r="E79" s="48" t="s">
        <v>2</v>
      </c>
      <c r="F79" s="48" t="s">
        <v>295</v>
      </c>
      <c r="G79" s="48" t="s">
        <v>295</v>
      </c>
      <c r="H79" s="49" t="s">
        <v>1677</v>
      </c>
      <c r="I79" s="41" t="s">
        <v>20</v>
      </c>
      <c r="J79" s="73" t="s">
        <v>1756</v>
      </c>
      <c r="K79" s="75" t="s">
        <v>1757</v>
      </c>
      <c r="L79" s="43" t="s">
        <v>1934</v>
      </c>
      <c r="M79" s="43" t="s">
        <v>1935</v>
      </c>
      <c r="N79" s="44" t="s">
        <v>1235</v>
      </c>
      <c r="O79" s="45" t="s">
        <v>1682</v>
      </c>
      <c r="P79" s="30" t="s">
        <v>1936</v>
      </c>
      <c r="Q79" s="30"/>
      <c r="R79" s="19">
        <v>1</v>
      </c>
    </row>
    <row r="80" spans="1:18">
      <c r="A80" s="46">
        <v>8038</v>
      </c>
      <c r="B80" s="47">
        <v>1803801</v>
      </c>
      <c r="C80" s="47"/>
      <c r="D80" s="43" t="s">
        <v>317</v>
      </c>
      <c r="E80" s="48" t="s">
        <v>3</v>
      </c>
      <c r="F80" s="48" t="s">
        <v>295</v>
      </c>
      <c r="G80" s="48" t="s">
        <v>295</v>
      </c>
      <c r="H80" s="49" t="s">
        <v>1826</v>
      </c>
      <c r="I80" s="41" t="s">
        <v>23</v>
      </c>
      <c r="J80" s="73" t="s">
        <v>1784</v>
      </c>
      <c r="K80" s="75" t="s">
        <v>1785</v>
      </c>
      <c r="L80" s="43" t="s">
        <v>1937</v>
      </c>
      <c r="M80" s="43" t="s">
        <v>1938</v>
      </c>
      <c r="N80" s="44" t="s">
        <v>318</v>
      </c>
      <c r="O80" s="45" t="s">
        <v>1747</v>
      </c>
      <c r="P80" s="19" t="s">
        <v>1939</v>
      </c>
      <c r="Q80" s="30">
        <v>0.5</v>
      </c>
      <c r="R80" s="19">
        <v>30</v>
      </c>
    </row>
    <row r="81" spans="1:18">
      <c r="A81" s="46">
        <v>2288</v>
      </c>
      <c r="B81" s="47">
        <v>1228801</v>
      </c>
      <c r="C81" s="47"/>
      <c r="D81" s="43" t="s">
        <v>122</v>
      </c>
      <c r="E81" s="48" t="s">
        <v>2</v>
      </c>
      <c r="F81" s="48" t="s">
        <v>66</v>
      </c>
      <c r="G81" s="48" t="s">
        <v>66</v>
      </c>
      <c r="H81" s="49" t="s">
        <v>1677</v>
      </c>
      <c r="I81" s="41" t="s">
        <v>10</v>
      </c>
      <c r="J81" s="73" t="s">
        <v>1678</v>
      </c>
      <c r="K81" s="76" t="s">
        <v>1679</v>
      </c>
      <c r="L81" s="43" t="s">
        <v>1940</v>
      </c>
      <c r="M81" s="43" t="s">
        <v>1941</v>
      </c>
      <c r="N81" s="44" t="s">
        <v>123</v>
      </c>
      <c r="O81" s="45" t="s">
        <v>1682</v>
      </c>
      <c r="P81" s="30" t="s">
        <v>1942</v>
      </c>
      <c r="Q81" s="30"/>
      <c r="R81" s="19">
        <v>1</v>
      </c>
    </row>
    <row r="82" spans="1:18">
      <c r="A82" s="53">
        <v>1941</v>
      </c>
      <c r="B82" s="47">
        <v>1194101</v>
      </c>
      <c r="C82" s="47"/>
      <c r="D82" s="43" t="s">
        <v>320</v>
      </c>
      <c r="E82" s="48" t="s">
        <v>41</v>
      </c>
      <c r="F82" s="48" t="s">
        <v>66</v>
      </c>
      <c r="G82" s="48" t="s">
        <v>66</v>
      </c>
      <c r="H82" s="49" t="s">
        <v>1943</v>
      </c>
      <c r="I82" s="41" t="s">
        <v>23</v>
      </c>
      <c r="J82" s="73" t="s">
        <v>1784</v>
      </c>
      <c r="K82" s="75" t="s">
        <v>1785</v>
      </c>
      <c r="L82" s="43" t="s">
        <v>1944</v>
      </c>
      <c r="M82" s="43" t="s">
        <v>1945</v>
      </c>
      <c r="N82" s="44" t="s">
        <v>321</v>
      </c>
      <c r="O82" s="45" t="s">
        <v>1682</v>
      </c>
      <c r="P82" s="30" t="s">
        <v>1946</v>
      </c>
      <c r="Q82" s="30"/>
      <c r="R82" s="19">
        <v>1</v>
      </c>
    </row>
    <row r="83" spans="1:18">
      <c r="A83" s="46">
        <v>8529</v>
      </c>
      <c r="B83" s="47">
        <v>1852901</v>
      </c>
      <c r="C83" s="47"/>
      <c r="D83" s="43" t="s">
        <v>124</v>
      </c>
      <c r="E83" s="48" t="s">
        <v>15</v>
      </c>
      <c r="F83" s="48" t="s">
        <v>66</v>
      </c>
      <c r="G83" s="48" t="s">
        <v>66</v>
      </c>
      <c r="H83" s="49" t="s">
        <v>1830</v>
      </c>
      <c r="I83" s="41" t="s">
        <v>10</v>
      </c>
      <c r="J83" s="73" t="s">
        <v>1678</v>
      </c>
      <c r="K83" s="76" t="s">
        <v>1679</v>
      </c>
      <c r="L83" s="43" t="s">
        <v>1947</v>
      </c>
      <c r="M83" s="43" t="s">
        <v>1948</v>
      </c>
      <c r="N83" s="44" t="s">
        <v>125</v>
      </c>
      <c r="O83" s="45" t="s">
        <v>1898</v>
      </c>
      <c r="P83" s="30" t="s">
        <v>1949</v>
      </c>
      <c r="Q83" s="30">
        <v>1</v>
      </c>
      <c r="R83" s="19">
        <v>1</v>
      </c>
    </row>
    <row r="84" spans="1:18">
      <c r="A84" s="46">
        <v>5562</v>
      </c>
      <c r="B84" s="47">
        <v>1556201</v>
      </c>
      <c r="C84" s="47"/>
      <c r="D84" s="43" t="s">
        <v>127</v>
      </c>
      <c r="E84" s="48" t="s">
        <v>2</v>
      </c>
      <c r="F84" s="48" t="s">
        <v>66</v>
      </c>
      <c r="G84" s="48" t="s">
        <v>66</v>
      </c>
      <c r="H84" s="49" t="s">
        <v>1677</v>
      </c>
      <c r="I84" s="41" t="s">
        <v>10</v>
      </c>
      <c r="J84" s="73" t="s">
        <v>1678</v>
      </c>
      <c r="K84" s="76" t="s">
        <v>1679</v>
      </c>
      <c r="L84" s="43" t="s">
        <v>1950</v>
      </c>
      <c r="M84" s="43" t="s">
        <v>1951</v>
      </c>
      <c r="N84" s="44" t="s">
        <v>128</v>
      </c>
      <c r="O84" s="45" t="s">
        <v>1682</v>
      </c>
      <c r="P84" s="30" t="s">
        <v>1952</v>
      </c>
      <c r="Q84" s="30"/>
      <c r="R84" s="19">
        <v>1</v>
      </c>
    </row>
    <row r="85" spans="1:18">
      <c r="A85" s="46">
        <v>2315</v>
      </c>
      <c r="B85" s="47">
        <v>1231501</v>
      </c>
      <c r="C85" s="47"/>
      <c r="D85" s="43" t="s">
        <v>129</v>
      </c>
      <c r="E85" s="48" t="s">
        <v>2</v>
      </c>
      <c r="F85" s="48" t="s">
        <v>66</v>
      </c>
      <c r="G85" s="48" t="s">
        <v>66</v>
      </c>
      <c r="H85" s="49" t="s">
        <v>1677</v>
      </c>
      <c r="I85" s="41" t="s">
        <v>10</v>
      </c>
      <c r="J85" s="73" t="s">
        <v>1678</v>
      </c>
      <c r="K85" s="76" t="s">
        <v>1679</v>
      </c>
      <c r="L85" s="43" t="s">
        <v>1953</v>
      </c>
      <c r="M85" s="43" t="s">
        <v>1954</v>
      </c>
      <c r="N85" s="44" t="s">
        <v>130</v>
      </c>
      <c r="O85" s="45" t="s">
        <v>1682</v>
      </c>
      <c r="P85" s="30" t="s">
        <v>1955</v>
      </c>
      <c r="Q85" s="30"/>
      <c r="R85" s="19">
        <v>1</v>
      </c>
    </row>
    <row r="86" spans="1:18">
      <c r="A86" s="52">
        <v>2323</v>
      </c>
      <c r="B86" s="47">
        <v>1232301</v>
      </c>
      <c r="C86" s="47"/>
      <c r="D86" s="43" t="s">
        <v>1005</v>
      </c>
      <c r="E86" s="48" t="s">
        <v>2</v>
      </c>
      <c r="F86" s="48" t="s">
        <v>303</v>
      </c>
      <c r="G86" s="48" t="s">
        <v>1819</v>
      </c>
      <c r="H86" s="49" t="s">
        <v>1677</v>
      </c>
      <c r="I86" s="41" t="s">
        <v>1820</v>
      </c>
      <c r="J86" s="73" t="s">
        <v>1821</v>
      </c>
      <c r="K86" s="75" t="s">
        <v>1822</v>
      </c>
      <c r="L86" s="43" t="s">
        <v>1956</v>
      </c>
      <c r="M86" s="43" t="s">
        <v>1957</v>
      </c>
      <c r="N86" s="44" t="s">
        <v>1006</v>
      </c>
      <c r="O86" s="45" t="s">
        <v>1682</v>
      </c>
      <c r="P86" s="30" t="s">
        <v>1958</v>
      </c>
      <c r="Q86" s="30"/>
      <c r="R86" s="19">
        <v>1</v>
      </c>
    </row>
    <row r="87" spans="1:18">
      <c r="A87" s="47">
        <v>2329</v>
      </c>
      <c r="B87" s="47">
        <v>1232901</v>
      </c>
      <c r="C87" s="47"/>
      <c r="D87" s="43" t="s">
        <v>792</v>
      </c>
      <c r="E87" s="48" t="s">
        <v>2</v>
      </c>
      <c r="F87" s="48" t="s">
        <v>357</v>
      </c>
      <c r="G87" s="48" t="s">
        <v>1819</v>
      </c>
      <c r="H87" s="49" t="s">
        <v>1677</v>
      </c>
      <c r="I87" s="41" t="s">
        <v>1721</v>
      </c>
      <c r="J87" s="73"/>
      <c r="K87" s="75" t="s">
        <v>1722</v>
      </c>
      <c r="L87" s="43" t="s">
        <v>1959</v>
      </c>
      <c r="M87" s="43" t="s">
        <v>1960</v>
      </c>
      <c r="N87" s="44" t="s">
        <v>793</v>
      </c>
      <c r="O87" s="45" t="s">
        <v>1682</v>
      </c>
      <c r="P87" s="30" t="s">
        <v>1961</v>
      </c>
      <c r="Q87" s="30"/>
      <c r="R87" s="19">
        <v>1</v>
      </c>
    </row>
    <row r="88" spans="1:18">
      <c r="A88" s="52">
        <v>2335</v>
      </c>
      <c r="B88" s="47">
        <v>1233501</v>
      </c>
      <c r="C88" s="47"/>
      <c r="D88" s="43" t="s">
        <v>1007</v>
      </c>
      <c r="E88" s="48" t="s">
        <v>13</v>
      </c>
      <c r="F88" s="48" t="s">
        <v>303</v>
      </c>
      <c r="G88" s="48" t="s">
        <v>1819</v>
      </c>
      <c r="H88" s="49" t="s">
        <v>1677</v>
      </c>
      <c r="I88" s="41" t="s">
        <v>1820</v>
      </c>
      <c r="J88" s="73" t="s">
        <v>1821</v>
      </c>
      <c r="K88" s="75" t="s">
        <v>1822</v>
      </c>
      <c r="L88" s="43" t="s">
        <v>1962</v>
      </c>
      <c r="M88" s="43" t="s">
        <v>1963</v>
      </c>
      <c r="N88" s="44" t="s">
        <v>1008</v>
      </c>
      <c r="O88" s="45" t="s">
        <v>1682</v>
      </c>
      <c r="P88" s="30" t="s">
        <v>1964</v>
      </c>
      <c r="Q88" s="30"/>
      <c r="R88" s="19">
        <v>1</v>
      </c>
    </row>
    <row r="89" spans="1:18">
      <c r="A89" s="46">
        <v>2342</v>
      </c>
      <c r="B89" s="47">
        <v>1234201</v>
      </c>
      <c r="C89" s="47"/>
      <c r="D89" s="43" t="s">
        <v>1237</v>
      </c>
      <c r="E89" s="48" t="s">
        <v>2</v>
      </c>
      <c r="F89" s="48" t="s">
        <v>295</v>
      </c>
      <c r="G89" s="48" t="s">
        <v>295</v>
      </c>
      <c r="H89" s="49" t="s">
        <v>1677</v>
      </c>
      <c r="I89" s="41" t="s">
        <v>20</v>
      </c>
      <c r="J89" s="73" t="s">
        <v>1756</v>
      </c>
      <c r="K89" s="75" t="s">
        <v>1757</v>
      </c>
      <c r="L89" s="43" t="s">
        <v>1965</v>
      </c>
      <c r="M89" s="43" t="s">
        <v>1966</v>
      </c>
      <c r="N89" s="44" t="s">
        <v>1238</v>
      </c>
      <c r="O89" s="45" t="s">
        <v>1682</v>
      </c>
      <c r="P89" s="30" t="s">
        <v>1967</v>
      </c>
      <c r="Q89" s="30"/>
      <c r="R89" s="19">
        <v>1</v>
      </c>
    </row>
    <row r="90" spans="1:18">
      <c r="A90" s="47">
        <v>8536</v>
      </c>
      <c r="B90" s="47">
        <v>1853601</v>
      </c>
      <c r="C90" s="47"/>
      <c r="D90" s="43" t="s">
        <v>579</v>
      </c>
      <c r="E90" s="48" t="s">
        <v>15</v>
      </c>
      <c r="F90" s="48" t="s">
        <v>336</v>
      </c>
      <c r="G90" s="48" t="s">
        <v>336</v>
      </c>
      <c r="H90" s="49" t="s">
        <v>1830</v>
      </c>
      <c r="I90" s="41" t="s">
        <v>12</v>
      </c>
      <c r="J90" s="73" t="s">
        <v>1739</v>
      </c>
      <c r="K90" s="75" t="s">
        <v>1740</v>
      </c>
      <c r="L90" s="43" t="s">
        <v>1968</v>
      </c>
      <c r="M90" s="43" t="s">
        <v>1969</v>
      </c>
      <c r="N90" s="44" t="s">
        <v>580</v>
      </c>
      <c r="O90" s="45" t="s">
        <v>1898</v>
      </c>
      <c r="P90" s="30" t="s">
        <v>1970</v>
      </c>
      <c r="Q90" s="30">
        <v>1</v>
      </c>
      <c r="R90" s="19">
        <v>1</v>
      </c>
    </row>
    <row r="91" spans="1:18">
      <c r="A91" s="47">
        <v>3577</v>
      </c>
      <c r="B91" s="47">
        <v>1357701</v>
      </c>
      <c r="C91" s="47"/>
      <c r="D91" s="43" t="s">
        <v>794</v>
      </c>
      <c r="E91" s="48" t="s">
        <v>2</v>
      </c>
      <c r="F91" s="48" t="s">
        <v>357</v>
      </c>
      <c r="G91" s="48" t="s">
        <v>1819</v>
      </c>
      <c r="H91" s="49" t="s">
        <v>1677</v>
      </c>
      <c r="I91" s="41" t="s">
        <v>1721</v>
      </c>
      <c r="J91" s="73"/>
      <c r="K91" s="75" t="s">
        <v>1722</v>
      </c>
      <c r="L91" s="43" t="s">
        <v>1971</v>
      </c>
      <c r="M91" s="43" t="s">
        <v>1972</v>
      </c>
      <c r="N91" s="44" t="s">
        <v>795</v>
      </c>
      <c r="O91" s="45" t="s">
        <v>1682</v>
      </c>
      <c r="P91" s="30" t="s">
        <v>1973</v>
      </c>
      <c r="Q91" s="30"/>
      <c r="R91" s="19">
        <v>1</v>
      </c>
    </row>
    <row r="92" spans="1:18">
      <c r="A92" s="51">
        <v>8543</v>
      </c>
      <c r="B92" s="47">
        <v>1854301</v>
      </c>
      <c r="C92" s="47">
        <v>1773939</v>
      </c>
      <c r="D92" s="43" t="s">
        <v>322</v>
      </c>
      <c r="E92" s="48" t="s">
        <v>15</v>
      </c>
      <c r="F92" s="48" t="s">
        <v>307</v>
      </c>
      <c r="G92" s="48" t="s">
        <v>336</v>
      </c>
      <c r="H92" s="49" t="s">
        <v>1830</v>
      </c>
      <c r="I92" s="41" t="s">
        <v>26</v>
      </c>
      <c r="J92" s="73" t="s">
        <v>1751</v>
      </c>
      <c r="K92" s="75" t="s">
        <v>1752</v>
      </c>
      <c r="L92" s="43" t="s">
        <v>1974</v>
      </c>
      <c r="M92" s="43" t="s">
        <v>1975</v>
      </c>
      <c r="N92" s="44" t="s">
        <v>323</v>
      </c>
      <c r="O92" s="45" t="s">
        <v>1682</v>
      </c>
      <c r="P92" s="30" t="s">
        <v>1976</v>
      </c>
      <c r="Q92" s="30"/>
      <c r="R92" s="19">
        <v>1</v>
      </c>
    </row>
    <row r="93" spans="1:18">
      <c r="A93" s="50">
        <v>2397</v>
      </c>
      <c r="B93" s="47">
        <v>1239701</v>
      </c>
      <c r="C93" s="47"/>
      <c r="D93" s="43" t="s">
        <v>581</v>
      </c>
      <c r="E93" s="48" t="s">
        <v>2</v>
      </c>
      <c r="F93" s="48" t="s">
        <v>336</v>
      </c>
      <c r="G93" s="48" t="s">
        <v>336</v>
      </c>
      <c r="H93" s="49" t="s">
        <v>1677</v>
      </c>
      <c r="I93" s="41" t="s">
        <v>12</v>
      </c>
      <c r="J93" s="73" t="s">
        <v>1739</v>
      </c>
      <c r="K93" s="75" t="s">
        <v>1740</v>
      </c>
      <c r="L93" s="43" t="s">
        <v>1977</v>
      </c>
      <c r="M93" s="43" t="s">
        <v>1978</v>
      </c>
      <c r="N93" s="44" t="s">
        <v>582</v>
      </c>
      <c r="O93" s="45" t="s">
        <v>1682</v>
      </c>
      <c r="P93" s="30" t="s">
        <v>1979</v>
      </c>
      <c r="Q93" s="30"/>
      <c r="R93" s="19">
        <v>1</v>
      </c>
    </row>
    <row r="94" spans="1:18">
      <c r="A94" s="47">
        <v>8047</v>
      </c>
      <c r="B94" s="47">
        <v>1804701</v>
      </c>
      <c r="C94" s="47"/>
      <c r="D94" s="43" t="s">
        <v>583</v>
      </c>
      <c r="E94" s="48" t="s">
        <v>3</v>
      </c>
      <c r="F94" s="48" t="s">
        <v>336</v>
      </c>
      <c r="G94" s="48" t="s">
        <v>336</v>
      </c>
      <c r="H94" s="49" t="s">
        <v>1826</v>
      </c>
      <c r="I94" s="41" t="s">
        <v>12</v>
      </c>
      <c r="J94" s="73" t="s">
        <v>1739</v>
      </c>
      <c r="K94" s="75" t="s">
        <v>1740</v>
      </c>
      <c r="L94" s="43" t="s">
        <v>1980</v>
      </c>
      <c r="M94" s="43" t="s">
        <v>1981</v>
      </c>
      <c r="N94" s="44" t="s">
        <v>584</v>
      </c>
      <c r="O94" s="45" t="s">
        <v>1747</v>
      </c>
      <c r="P94" s="30" t="s">
        <v>1982</v>
      </c>
      <c r="Q94" s="30">
        <v>0.5</v>
      </c>
      <c r="R94" s="19">
        <v>15</v>
      </c>
    </row>
    <row r="95" spans="1:18">
      <c r="A95" s="51">
        <v>8057</v>
      </c>
      <c r="B95" s="47">
        <v>1805701</v>
      </c>
      <c r="C95" s="47"/>
      <c r="D95" s="43" t="s">
        <v>1479</v>
      </c>
      <c r="E95" s="48" t="s">
        <v>3</v>
      </c>
      <c r="F95" s="48" t="s">
        <v>307</v>
      </c>
      <c r="G95" s="48" t="s">
        <v>295</v>
      </c>
      <c r="H95" s="49" t="s">
        <v>1826</v>
      </c>
      <c r="I95" s="41" t="s">
        <v>11</v>
      </c>
      <c r="J95" s="73" t="s">
        <v>1688</v>
      </c>
      <c r="K95" s="75" t="s">
        <v>1689</v>
      </c>
      <c r="L95" s="43" t="s">
        <v>1983</v>
      </c>
      <c r="M95" s="43" t="s">
        <v>1984</v>
      </c>
      <c r="N95" s="44" t="s">
        <v>1480</v>
      </c>
      <c r="O95" s="45" t="s">
        <v>1747</v>
      </c>
      <c r="P95" s="30" t="s">
        <v>1985</v>
      </c>
      <c r="Q95" s="30">
        <v>0.5</v>
      </c>
      <c r="R95" s="19">
        <v>50</v>
      </c>
    </row>
    <row r="96" spans="1:18">
      <c r="A96" s="46">
        <v>8696</v>
      </c>
      <c r="B96" s="47">
        <v>1869601</v>
      </c>
      <c r="C96" s="47">
        <v>1772939</v>
      </c>
      <c r="D96" s="43" t="s">
        <v>325</v>
      </c>
      <c r="E96" s="48" t="s">
        <v>15</v>
      </c>
      <c r="F96" s="48" t="s">
        <v>295</v>
      </c>
      <c r="G96" s="48" t="s">
        <v>295</v>
      </c>
      <c r="H96" s="49" t="s">
        <v>1830</v>
      </c>
      <c r="I96" s="41" t="s">
        <v>23</v>
      </c>
      <c r="J96" s="73" t="s">
        <v>1784</v>
      </c>
      <c r="K96" s="75" t="s">
        <v>1785</v>
      </c>
      <c r="L96" s="43" t="s">
        <v>1986</v>
      </c>
      <c r="M96" s="43" t="s">
        <v>1987</v>
      </c>
      <c r="N96" s="44" t="s">
        <v>326</v>
      </c>
      <c r="O96" s="45" t="s">
        <v>1898</v>
      </c>
      <c r="P96" s="30" t="s">
        <v>1988</v>
      </c>
      <c r="Q96" s="30">
        <v>0.5</v>
      </c>
      <c r="R96" s="19">
        <v>42</v>
      </c>
    </row>
    <row r="97" spans="1:19">
      <c r="A97" s="46">
        <v>7734</v>
      </c>
      <c r="B97" s="47">
        <v>1773401</v>
      </c>
      <c r="C97" s="47">
        <v>1772939</v>
      </c>
      <c r="D97" s="43" t="s">
        <v>1239</v>
      </c>
      <c r="E97" s="48" t="s">
        <v>15</v>
      </c>
      <c r="F97" s="48" t="s">
        <v>295</v>
      </c>
      <c r="G97" s="48" t="s">
        <v>295</v>
      </c>
      <c r="H97" s="49" t="s">
        <v>1830</v>
      </c>
      <c r="I97" s="41" t="s">
        <v>26</v>
      </c>
      <c r="J97" s="73" t="s">
        <v>1751</v>
      </c>
      <c r="K97" s="75" t="s">
        <v>1752</v>
      </c>
      <c r="L97" s="43" t="s">
        <v>1989</v>
      </c>
      <c r="M97" s="43" t="s">
        <v>1990</v>
      </c>
      <c r="N97" s="44" t="s">
        <v>1240</v>
      </c>
      <c r="O97" s="45" t="s">
        <v>1898</v>
      </c>
      <c r="P97" s="30" t="s">
        <v>1988</v>
      </c>
      <c r="Q97" s="30">
        <v>0.5</v>
      </c>
      <c r="R97" s="19">
        <v>42</v>
      </c>
    </row>
    <row r="98" spans="1:19">
      <c r="A98" s="52">
        <v>2438</v>
      </c>
      <c r="B98" s="47">
        <v>1243801</v>
      </c>
      <c r="C98" s="47"/>
      <c r="D98" s="43" t="s">
        <v>1010</v>
      </c>
      <c r="E98" s="48" t="s">
        <v>2</v>
      </c>
      <c r="F98" s="48" t="s">
        <v>303</v>
      </c>
      <c r="G98" s="48" t="s">
        <v>1819</v>
      </c>
      <c r="H98" s="49" t="s">
        <v>1677</v>
      </c>
      <c r="I98" s="41" t="s">
        <v>1820</v>
      </c>
      <c r="J98" s="73" t="s">
        <v>1821</v>
      </c>
      <c r="K98" s="75" t="s">
        <v>1822</v>
      </c>
      <c r="L98" s="43" t="s">
        <v>1991</v>
      </c>
      <c r="M98" s="43" t="s">
        <v>1992</v>
      </c>
      <c r="N98" s="44" t="s">
        <v>1011</v>
      </c>
      <c r="O98" s="45" t="s">
        <v>1682</v>
      </c>
      <c r="P98" s="30" t="s">
        <v>1993</v>
      </c>
      <c r="Q98" s="30"/>
      <c r="R98" s="19">
        <v>1</v>
      </c>
    </row>
    <row r="99" spans="1:19">
      <c r="A99" s="46">
        <v>8060</v>
      </c>
      <c r="B99" s="47">
        <v>1806001</v>
      </c>
      <c r="C99" s="47"/>
      <c r="D99" s="43" t="s">
        <v>328</v>
      </c>
      <c r="E99" s="48" t="s">
        <v>3</v>
      </c>
      <c r="F99" s="48" t="s">
        <v>66</v>
      </c>
      <c r="G99" s="48" t="s">
        <v>66</v>
      </c>
      <c r="H99" s="49" t="s">
        <v>1994</v>
      </c>
      <c r="I99" s="41" t="s">
        <v>23</v>
      </c>
      <c r="J99" s="73" t="s">
        <v>1784</v>
      </c>
      <c r="K99" s="75" t="s">
        <v>1785</v>
      </c>
      <c r="L99" s="43" t="s">
        <v>1995</v>
      </c>
      <c r="M99" s="43" t="s">
        <v>1996</v>
      </c>
      <c r="N99" s="44" t="s">
        <v>329</v>
      </c>
      <c r="O99" s="45" t="s">
        <v>1747</v>
      </c>
      <c r="P99" s="30" t="s">
        <v>1997</v>
      </c>
      <c r="Q99" s="30">
        <v>0.5</v>
      </c>
      <c r="R99" s="19">
        <v>31</v>
      </c>
    </row>
    <row r="100" spans="1:19">
      <c r="A100" s="52">
        <v>2470</v>
      </c>
      <c r="B100" s="47">
        <v>1247001</v>
      </c>
      <c r="C100" s="47"/>
      <c r="D100" s="43" t="s">
        <v>1012</v>
      </c>
      <c r="E100" s="48" t="s">
        <v>2</v>
      </c>
      <c r="F100" s="48" t="s">
        <v>303</v>
      </c>
      <c r="G100" s="48" t="s">
        <v>1819</v>
      </c>
      <c r="H100" s="49" t="s">
        <v>1677</v>
      </c>
      <c r="I100" s="41" t="s">
        <v>1820</v>
      </c>
      <c r="J100" s="73" t="s">
        <v>1821</v>
      </c>
      <c r="K100" s="75" t="s">
        <v>1822</v>
      </c>
      <c r="L100" s="43" t="s">
        <v>1998</v>
      </c>
      <c r="M100" s="43" t="s">
        <v>1999</v>
      </c>
      <c r="N100" s="44" t="s">
        <v>1013</v>
      </c>
      <c r="O100" s="45" t="s">
        <v>1682</v>
      </c>
      <c r="P100" s="30" t="s">
        <v>2000</v>
      </c>
      <c r="Q100" s="30"/>
      <c r="R100" s="19">
        <v>1</v>
      </c>
    </row>
    <row r="101" spans="1:19">
      <c r="A101" s="46">
        <v>2473</v>
      </c>
      <c r="B101" s="47">
        <v>1247301</v>
      </c>
      <c r="C101" s="47"/>
      <c r="D101" s="43" t="s">
        <v>131</v>
      </c>
      <c r="E101" s="48" t="s">
        <v>2</v>
      </c>
      <c r="F101" s="48" t="s">
        <v>66</v>
      </c>
      <c r="G101" s="48" t="s">
        <v>66</v>
      </c>
      <c r="H101" s="49" t="s">
        <v>1677</v>
      </c>
      <c r="I101" s="41" t="s">
        <v>10</v>
      </c>
      <c r="J101" s="73" t="s">
        <v>1678</v>
      </c>
      <c r="K101" s="76" t="s">
        <v>1679</v>
      </c>
      <c r="L101" s="43" t="s">
        <v>2001</v>
      </c>
      <c r="M101" s="43" t="s">
        <v>2002</v>
      </c>
      <c r="N101" s="44" t="s">
        <v>132</v>
      </c>
      <c r="O101" s="45" t="s">
        <v>1682</v>
      </c>
      <c r="P101" s="30" t="s">
        <v>2003</v>
      </c>
      <c r="Q101" s="30"/>
      <c r="R101" s="19">
        <v>1</v>
      </c>
    </row>
    <row r="102" spans="1:19">
      <c r="A102" s="47">
        <v>7615</v>
      </c>
      <c r="B102" s="47">
        <v>1761501</v>
      </c>
      <c r="C102" s="47"/>
      <c r="D102" s="43" t="s">
        <v>585</v>
      </c>
      <c r="E102" s="48" t="s">
        <v>15</v>
      </c>
      <c r="F102" s="48" t="s">
        <v>336</v>
      </c>
      <c r="G102" s="48" t="s">
        <v>336</v>
      </c>
      <c r="H102" s="49" t="s">
        <v>1830</v>
      </c>
      <c r="I102" s="41" t="s">
        <v>23</v>
      </c>
      <c r="J102" s="73" t="s">
        <v>1784</v>
      </c>
      <c r="K102" s="75" t="s">
        <v>1785</v>
      </c>
      <c r="L102" s="43" t="s">
        <v>2004</v>
      </c>
      <c r="M102" s="43" t="s">
        <v>2005</v>
      </c>
      <c r="N102" s="44" t="s">
        <v>586</v>
      </c>
      <c r="O102" s="45" t="s">
        <v>1747</v>
      </c>
      <c r="P102" s="30" t="s">
        <v>2006</v>
      </c>
      <c r="Q102" s="30">
        <v>0.5</v>
      </c>
      <c r="R102" s="19">
        <v>36</v>
      </c>
      <c r="S102" s="23" t="s">
        <v>2007</v>
      </c>
    </row>
    <row r="103" spans="1:19">
      <c r="A103" s="46">
        <v>7569</v>
      </c>
      <c r="B103" s="47">
        <v>1756901</v>
      </c>
      <c r="C103" s="47"/>
      <c r="D103" s="43" t="s">
        <v>1241</v>
      </c>
      <c r="E103" s="48" t="s">
        <v>21</v>
      </c>
      <c r="F103" s="48" t="s">
        <v>295</v>
      </c>
      <c r="G103" s="48" t="s">
        <v>66</v>
      </c>
      <c r="H103" s="49" t="s">
        <v>1744</v>
      </c>
      <c r="I103" s="41" t="s">
        <v>20</v>
      </c>
      <c r="J103" s="73" t="s">
        <v>1756</v>
      </c>
      <c r="K103" s="75" t="s">
        <v>1757</v>
      </c>
      <c r="L103" s="43" t="s">
        <v>2008</v>
      </c>
      <c r="M103" s="43" t="s">
        <v>2009</v>
      </c>
      <c r="N103" s="44" t="s">
        <v>1242</v>
      </c>
      <c r="O103" s="45" t="s">
        <v>1747</v>
      </c>
      <c r="P103" s="30" t="s">
        <v>2010</v>
      </c>
      <c r="Q103" s="30">
        <v>0.5</v>
      </c>
      <c r="R103" s="19">
        <v>8</v>
      </c>
    </row>
    <row r="104" spans="1:19">
      <c r="A104" s="46">
        <v>2479</v>
      </c>
      <c r="B104" s="47">
        <v>1247901</v>
      </c>
      <c r="C104" s="47"/>
      <c r="D104" s="43" t="s">
        <v>1243</v>
      </c>
      <c r="E104" s="48" t="s">
        <v>2</v>
      </c>
      <c r="F104" s="48" t="s">
        <v>295</v>
      </c>
      <c r="G104" s="48" t="s">
        <v>295</v>
      </c>
      <c r="H104" s="49" t="s">
        <v>1677</v>
      </c>
      <c r="I104" s="41" t="s">
        <v>20</v>
      </c>
      <c r="J104" s="73" t="s">
        <v>1756</v>
      </c>
      <c r="K104" s="75" t="s">
        <v>1757</v>
      </c>
      <c r="L104" s="43" t="s">
        <v>2011</v>
      </c>
      <c r="M104" s="43" t="s">
        <v>2012</v>
      </c>
      <c r="N104" s="44" t="s">
        <v>1244</v>
      </c>
      <c r="O104" s="45" t="s">
        <v>1682</v>
      </c>
      <c r="P104" s="30" t="s">
        <v>2013</v>
      </c>
      <c r="Q104" s="30"/>
      <c r="R104" s="19">
        <v>1</v>
      </c>
    </row>
    <row r="105" spans="1:19">
      <c r="A105" s="46">
        <v>7123</v>
      </c>
      <c r="B105" s="47">
        <v>1712301</v>
      </c>
      <c r="C105" s="47"/>
      <c r="D105" s="43" t="s">
        <v>1246</v>
      </c>
      <c r="E105" s="48" t="s">
        <v>2</v>
      </c>
      <c r="F105" s="48" t="s">
        <v>295</v>
      </c>
      <c r="G105" s="48" t="s">
        <v>66</v>
      </c>
      <c r="H105" s="49" t="s">
        <v>1677</v>
      </c>
      <c r="I105" s="41" t="s">
        <v>20</v>
      </c>
      <c r="J105" s="73" t="s">
        <v>1756</v>
      </c>
      <c r="K105" s="75" t="s">
        <v>1757</v>
      </c>
      <c r="L105" s="43" t="s">
        <v>2014</v>
      </c>
      <c r="M105" s="43" t="s">
        <v>2015</v>
      </c>
      <c r="N105" s="44" t="s">
        <v>1247</v>
      </c>
      <c r="O105" s="45" t="s">
        <v>1682</v>
      </c>
      <c r="P105" s="30" t="s">
        <v>2016</v>
      </c>
      <c r="Q105" s="30"/>
      <c r="R105" s="19">
        <v>1</v>
      </c>
    </row>
    <row r="106" spans="1:19">
      <c r="A106" s="47">
        <v>2486</v>
      </c>
      <c r="B106" s="47">
        <v>1248601</v>
      </c>
      <c r="C106" s="47"/>
      <c r="D106" s="43" t="s">
        <v>797</v>
      </c>
      <c r="E106" s="48" t="s">
        <v>2</v>
      </c>
      <c r="F106" s="48" t="s">
        <v>357</v>
      </c>
      <c r="G106" s="48" t="s">
        <v>1819</v>
      </c>
      <c r="H106" s="49" t="s">
        <v>1677</v>
      </c>
      <c r="I106" s="41" t="s">
        <v>1721</v>
      </c>
      <c r="J106" s="73"/>
      <c r="K106" s="75" t="s">
        <v>1722</v>
      </c>
      <c r="L106" s="43" t="s">
        <v>2017</v>
      </c>
      <c r="M106" s="43" t="s">
        <v>2018</v>
      </c>
      <c r="N106" s="44" t="s">
        <v>798</v>
      </c>
      <c r="O106" s="45" t="s">
        <v>1682</v>
      </c>
      <c r="P106" s="30" t="s">
        <v>2019</v>
      </c>
      <c r="Q106" s="30"/>
      <c r="R106" s="19">
        <v>1</v>
      </c>
    </row>
    <row r="107" spans="1:19">
      <c r="A107" s="47">
        <v>8754</v>
      </c>
      <c r="B107" s="47">
        <v>1875401</v>
      </c>
      <c r="C107" s="47"/>
      <c r="D107" s="43" t="s">
        <v>587</v>
      </c>
      <c r="E107" s="48" t="s">
        <v>15</v>
      </c>
      <c r="F107" s="48" t="s">
        <v>336</v>
      </c>
      <c r="G107" s="48" t="s">
        <v>336</v>
      </c>
      <c r="H107" s="49" t="s">
        <v>1830</v>
      </c>
      <c r="I107" s="41" t="s">
        <v>23</v>
      </c>
      <c r="J107" s="73" t="s">
        <v>1784</v>
      </c>
      <c r="K107" s="75" t="s">
        <v>1785</v>
      </c>
      <c r="L107" s="43" t="s">
        <v>2020</v>
      </c>
      <c r="M107" s="43" t="s">
        <v>2021</v>
      </c>
      <c r="N107" s="44" t="s">
        <v>588</v>
      </c>
      <c r="O107" s="45" t="s">
        <v>1898</v>
      </c>
      <c r="P107" s="30" t="s">
        <v>2022</v>
      </c>
      <c r="Q107" s="30">
        <v>1</v>
      </c>
      <c r="R107" s="19">
        <v>1</v>
      </c>
    </row>
    <row r="108" spans="1:19">
      <c r="A108" s="50">
        <v>2493</v>
      </c>
      <c r="B108" s="47">
        <v>1249301</v>
      </c>
      <c r="C108" s="47"/>
      <c r="D108" s="43" t="s">
        <v>589</v>
      </c>
      <c r="E108" s="48" t="s">
        <v>2</v>
      </c>
      <c r="F108" s="48" t="s">
        <v>336</v>
      </c>
      <c r="G108" s="48" t="s">
        <v>336</v>
      </c>
      <c r="H108" s="49" t="s">
        <v>1711</v>
      </c>
      <c r="I108" s="41" t="s">
        <v>12</v>
      </c>
      <c r="J108" s="73" t="s">
        <v>1739</v>
      </c>
      <c r="K108" s="75" t="s">
        <v>1740</v>
      </c>
      <c r="L108" s="43" t="s">
        <v>2023</v>
      </c>
      <c r="M108" s="43" t="s">
        <v>2024</v>
      </c>
      <c r="N108" s="44" t="s">
        <v>590</v>
      </c>
      <c r="O108" s="45" t="s">
        <v>1682</v>
      </c>
      <c r="P108" s="30" t="s">
        <v>2025</v>
      </c>
      <c r="Q108" s="30"/>
      <c r="R108" s="19">
        <v>1</v>
      </c>
    </row>
    <row r="109" spans="1:19">
      <c r="A109" s="46">
        <v>2507</v>
      </c>
      <c r="B109" s="47">
        <v>1250701</v>
      </c>
      <c r="C109" s="47"/>
      <c r="D109" s="43" t="s">
        <v>1248</v>
      </c>
      <c r="E109" s="48" t="s">
        <v>2</v>
      </c>
      <c r="F109" s="48" t="s">
        <v>295</v>
      </c>
      <c r="G109" s="48" t="s">
        <v>295</v>
      </c>
      <c r="H109" s="49" t="s">
        <v>1677</v>
      </c>
      <c r="I109" s="41" t="s">
        <v>20</v>
      </c>
      <c r="J109" s="73" t="s">
        <v>1756</v>
      </c>
      <c r="K109" s="75" t="s">
        <v>1757</v>
      </c>
      <c r="L109" s="43" t="s">
        <v>2026</v>
      </c>
      <c r="M109" s="43" t="s">
        <v>2027</v>
      </c>
      <c r="N109" s="44" t="s">
        <v>1249</v>
      </c>
      <c r="O109" s="45" t="s">
        <v>1682</v>
      </c>
      <c r="P109" s="30" t="s">
        <v>2028</v>
      </c>
      <c r="Q109" s="30"/>
      <c r="R109" s="19">
        <v>1</v>
      </c>
    </row>
    <row r="110" spans="1:19">
      <c r="A110" s="50">
        <v>2521</v>
      </c>
      <c r="B110" s="47">
        <v>1252101</v>
      </c>
      <c r="C110" s="47"/>
      <c r="D110" s="43" t="s">
        <v>591</v>
      </c>
      <c r="E110" s="48" t="s">
        <v>2</v>
      </c>
      <c r="F110" s="48" t="s">
        <v>336</v>
      </c>
      <c r="G110" s="48" t="s">
        <v>336</v>
      </c>
      <c r="H110" s="49" t="s">
        <v>1677</v>
      </c>
      <c r="I110" s="41" t="s">
        <v>11</v>
      </c>
      <c r="J110" s="73" t="s">
        <v>1688</v>
      </c>
      <c r="K110" s="75" t="s">
        <v>1689</v>
      </c>
      <c r="L110" s="43" t="s">
        <v>2029</v>
      </c>
      <c r="M110" s="43" t="s">
        <v>2030</v>
      </c>
      <c r="N110" s="44" t="s">
        <v>592</v>
      </c>
      <c r="O110" s="45" t="s">
        <v>1682</v>
      </c>
      <c r="P110" s="30" t="s">
        <v>2031</v>
      </c>
      <c r="Q110" s="30"/>
      <c r="R110" s="19">
        <v>1</v>
      </c>
    </row>
    <row r="111" spans="1:19">
      <c r="A111" s="46">
        <v>6867</v>
      </c>
      <c r="B111" s="47">
        <v>1686701</v>
      </c>
      <c r="C111" s="47"/>
      <c r="D111" s="43" t="s">
        <v>133</v>
      </c>
      <c r="E111" s="48" t="s">
        <v>18</v>
      </c>
      <c r="F111" s="48" t="s">
        <v>66</v>
      </c>
      <c r="G111" s="48" t="s">
        <v>66</v>
      </c>
      <c r="H111" s="49" t="s">
        <v>1906</v>
      </c>
      <c r="I111" s="41" t="s">
        <v>10</v>
      </c>
      <c r="J111" s="73" t="s">
        <v>1678</v>
      </c>
      <c r="K111" s="76" t="s">
        <v>1679</v>
      </c>
      <c r="L111" s="43" t="s">
        <v>2032</v>
      </c>
      <c r="M111" s="43" t="s">
        <v>2033</v>
      </c>
      <c r="N111" s="44" t="s">
        <v>134</v>
      </c>
      <c r="O111" s="45" t="s">
        <v>1682</v>
      </c>
      <c r="P111" s="30" t="s">
        <v>2034</v>
      </c>
      <c r="Q111" s="30"/>
      <c r="R111" s="19">
        <v>1</v>
      </c>
    </row>
    <row r="112" spans="1:19">
      <c r="A112" s="46">
        <v>7164</v>
      </c>
      <c r="B112" s="47">
        <v>1716401</v>
      </c>
      <c r="C112" s="47"/>
      <c r="D112" s="43" t="s">
        <v>330</v>
      </c>
      <c r="E112" s="48" t="s">
        <v>2</v>
      </c>
      <c r="F112" s="48" t="s">
        <v>295</v>
      </c>
      <c r="G112" s="48" t="s">
        <v>295</v>
      </c>
      <c r="H112" s="49" t="s">
        <v>1677</v>
      </c>
      <c r="I112" s="41" t="s">
        <v>23</v>
      </c>
      <c r="J112" s="73" t="s">
        <v>1784</v>
      </c>
      <c r="K112" s="75" t="s">
        <v>1785</v>
      </c>
      <c r="L112" s="43" t="s">
        <v>2035</v>
      </c>
      <c r="M112" s="43" t="s">
        <v>2036</v>
      </c>
      <c r="N112" s="44" t="s">
        <v>331</v>
      </c>
      <c r="O112" s="45" t="s">
        <v>1682</v>
      </c>
      <c r="P112" s="30" t="s">
        <v>2037</v>
      </c>
      <c r="Q112" s="30"/>
      <c r="R112" s="19">
        <v>1</v>
      </c>
    </row>
    <row r="113" spans="1:19">
      <c r="A113" s="46">
        <v>2527</v>
      </c>
      <c r="B113" s="47">
        <v>1252701</v>
      </c>
      <c r="C113" s="47"/>
      <c r="D113" s="43" t="s">
        <v>135</v>
      </c>
      <c r="E113" s="48" t="s">
        <v>2</v>
      </c>
      <c r="F113" s="48" t="s">
        <v>66</v>
      </c>
      <c r="G113" s="48" t="s">
        <v>66</v>
      </c>
      <c r="H113" s="49" t="s">
        <v>1677</v>
      </c>
      <c r="I113" s="41" t="s">
        <v>10</v>
      </c>
      <c r="J113" s="73" t="s">
        <v>1678</v>
      </c>
      <c r="K113" s="76" t="s">
        <v>1679</v>
      </c>
      <c r="L113" s="43" t="s">
        <v>2038</v>
      </c>
      <c r="M113" s="43" t="s">
        <v>2039</v>
      </c>
      <c r="N113" s="44" t="s">
        <v>136</v>
      </c>
      <c r="O113" s="45" t="s">
        <v>1682</v>
      </c>
      <c r="P113" s="30" t="s">
        <v>2040</v>
      </c>
      <c r="Q113" s="30"/>
      <c r="R113" s="19">
        <v>1</v>
      </c>
    </row>
    <row r="114" spans="1:19">
      <c r="A114" s="46">
        <v>2530</v>
      </c>
      <c r="B114" s="47">
        <v>1253001</v>
      </c>
      <c r="C114" s="47"/>
      <c r="D114" s="43" t="s">
        <v>137</v>
      </c>
      <c r="E114" s="48" t="s">
        <v>2</v>
      </c>
      <c r="F114" s="48" t="s">
        <v>66</v>
      </c>
      <c r="G114" s="48" t="s">
        <v>66</v>
      </c>
      <c r="H114" s="49" t="s">
        <v>1677</v>
      </c>
      <c r="I114" s="41" t="s">
        <v>10</v>
      </c>
      <c r="J114" s="73" t="s">
        <v>1678</v>
      </c>
      <c r="K114" s="76" t="s">
        <v>1679</v>
      </c>
      <c r="L114" s="43" t="s">
        <v>2041</v>
      </c>
      <c r="M114" s="43" t="s">
        <v>2042</v>
      </c>
      <c r="N114" s="44" t="s">
        <v>138</v>
      </c>
      <c r="O114" s="45" t="s">
        <v>1682</v>
      </c>
      <c r="P114" s="30" t="s">
        <v>2043</v>
      </c>
      <c r="Q114" s="30"/>
      <c r="R114" s="19">
        <v>1</v>
      </c>
    </row>
    <row r="115" spans="1:19">
      <c r="A115" s="47">
        <v>3829</v>
      </c>
      <c r="B115" s="47">
        <v>1382901</v>
      </c>
      <c r="C115" s="47"/>
      <c r="D115" s="43" t="s">
        <v>799</v>
      </c>
      <c r="E115" s="48" t="s">
        <v>2</v>
      </c>
      <c r="F115" s="48" t="s">
        <v>357</v>
      </c>
      <c r="G115" s="48" t="s">
        <v>1819</v>
      </c>
      <c r="H115" s="49" t="s">
        <v>1677</v>
      </c>
      <c r="I115" s="41" t="s">
        <v>1721</v>
      </c>
      <c r="J115" s="73"/>
      <c r="K115" s="75" t="s">
        <v>1722</v>
      </c>
      <c r="L115" s="43" t="s">
        <v>2044</v>
      </c>
      <c r="M115" s="43" t="s">
        <v>2045</v>
      </c>
      <c r="N115" s="44" t="s">
        <v>800</v>
      </c>
      <c r="O115" s="45" t="s">
        <v>1682</v>
      </c>
      <c r="P115" s="30" t="s">
        <v>2046</v>
      </c>
      <c r="Q115" s="30"/>
      <c r="R115" s="19">
        <v>1</v>
      </c>
    </row>
    <row r="116" spans="1:19">
      <c r="A116" s="46">
        <v>2534</v>
      </c>
      <c r="B116" s="47">
        <v>1253401</v>
      </c>
      <c r="C116" s="47"/>
      <c r="D116" s="43" t="s">
        <v>1251</v>
      </c>
      <c r="E116" s="48" t="s">
        <v>2</v>
      </c>
      <c r="F116" s="48" t="s">
        <v>295</v>
      </c>
      <c r="G116" s="48" t="s">
        <v>295</v>
      </c>
      <c r="H116" s="49" t="s">
        <v>1677</v>
      </c>
      <c r="I116" s="41" t="s">
        <v>20</v>
      </c>
      <c r="J116" s="73" t="s">
        <v>1756</v>
      </c>
      <c r="K116" s="75" t="s">
        <v>1757</v>
      </c>
      <c r="L116" s="43" t="s">
        <v>2047</v>
      </c>
      <c r="M116" s="43" t="s">
        <v>2048</v>
      </c>
      <c r="N116" s="44" t="s">
        <v>1252</v>
      </c>
      <c r="O116" s="45" t="s">
        <v>1682</v>
      </c>
      <c r="P116" s="30" t="s">
        <v>2049</v>
      </c>
      <c r="Q116" s="30"/>
      <c r="R116" s="19">
        <v>1</v>
      </c>
    </row>
    <row r="117" spans="1:19">
      <c r="A117" s="46">
        <v>2548</v>
      </c>
      <c r="B117" s="47">
        <v>1254801</v>
      </c>
      <c r="C117" s="47"/>
      <c r="D117" s="43" t="s">
        <v>1254</v>
      </c>
      <c r="E117" s="48" t="s">
        <v>2</v>
      </c>
      <c r="F117" s="48" t="s">
        <v>295</v>
      </c>
      <c r="G117" s="48" t="s">
        <v>295</v>
      </c>
      <c r="H117" s="49" t="s">
        <v>1677</v>
      </c>
      <c r="I117" s="41" t="s">
        <v>20</v>
      </c>
      <c r="J117" s="73" t="s">
        <v>1756</v>
      </c>
      <c r="K117" s="75" t="s">
        <v>1757</v>
      </c>
      <c r="L117" s="43" t="s">
        <v>2050</v>
      </c>
      <c r="M117" s="43" t="s">
        <v>2051</v>
      </c>
      <c r="N117" s="44" t="s">
        <v>1255</v>
      </c>
      <c r="O117" s="45" t="s">
        <v>1682</v>
      </c>
      <c r="P117" s="30" t="s">
        <v>1967</v>
      </c>
      <c r="Q117" s="30"/>
      <c r="R117" s="19">
        <v>1</v>
      </c>
    </row>
    <row r="118" spans="1:19">
      <c r="A118" s="53">
        <v>2562</v>
      </c>
      <c r="B118" s="47">
        <v>1256201</v>
      </c>
      <c r="C118" s="47"/>
      <c r="D118" s="43" t="s">
        <v>333</v>
      </c>
      <c r="E118" s="48" t="s">
        <v>2052</v>
      </c>
      <c r="F118" s="48" t="s">
        <v>336</v>
      </c>
      <c r="G118" s="48" t="s">
        <v>336</v>
      </c>
      <c r="H118" s="49" t="s">
        <v>1906</v>
      </c>
      <c r="I118" s="41" t="s">
        <v>23</v>
      </c>
      <c r="J118" s="73" t="s">
        <v>1784</v>
      </c>
      <c r="K118" s="75" t="s">
        <v>1785</v>
      </c>
      <c r="L118" s="43" t="s">
        <v>2053</v>
      </c>
      <c r="M118" s="43" t="s">
        <v>2054</v>
      </c>
      <c r="N118" s="44" t="s">
        <v>334</v>
      </c>
      <c r="O118" s="45" t="s">
        <v>1682</v>
      </c>
      <c r="P118" s="30" t="s">
        <v>2055</v>
      </c>
      <c r="Q118" s="30"/>
      <c r="R118" s="19">
        <v>1</v>
      </c>
    </row>
    <row r="119" spans="1:19">
      <c r="A119" s="50">
        <v>2589</v>
      </c>
      <c r="B119" s="47">
        <v>1258901</v>
      </c>
      <c r="C119" s="47"/>
      <c r="D119" s="43" t="s">
        <v>593</v>
      </c>
      <c r="E119" s="48" t="s">
        <v>2</v>
      </c>
      <c r="F119" s="48" t="s">
        <v>336</v>
      </c>
      <c r="G119" s="48" t="s">
        <v>336</v>
      </c>
      <c r="H119" s="49" t="s">
        <v>1677</v>
      </c>
      <c r="I119" s="41" t="s">
        <v>12</v>
      </c>
      <c r="J119" s="73" t="s">
        <v>1739</v>
      </c>
      <c r="K119" s="75" t="s">
        <v>1740</v>
      </c>
      <c r="L119" s="43" t="s">
        <v>2056</v>
      </c>
      <c r="M119" s="43" t="s">
        <v>2057</v>
      </c>
      <c r="N119" s="44" t="s">
        <v>594</v>
      </c>
      <c r="O119" s="45" t="s">
        <v>1682</v>
      </c>
      <c r="P119" s="30" t="s">
        <v>2058</v>
      </c>
      <c r="Q119" s="30"/>
      <c r="R119" s="19">
        <v>1</v>
      </c>
    </row>
    <row r="120" spans="1:19">
      <c r="A120" s="46">
        <v>2603</v>
      </c>
      <c r="B120" s="47">
        <v>1260301</v>
      </c>
      <c r="C120" s="47"/>
      <c r="D120" s="43" t="s">
        <v>337</v>
      </c>
      <c r="E120" s="48" t="s">
        <v>2</v>
      </c>
      <c r="F120" s="48" t="s">
        <v>307</v>
      </c>
      <c r="G120" s="48" t="s">
        <v>336</v>
      </c>
      <c r="H120" s="49" t="s">
        <v>1677</v>
      </c>
      <c r="I120" s="41" t="s">
        <v>26</v>
      </c>
      <c r="J120" s="73" t="s">
        <v>1751</v>
      </c>
      <c r="K120" s="75" t="s">
        <v>1752</v>
      </c>
      <c r="L120" s="43" t="s">
        <v>2059</v>
      </c>
      <c r="M120" s="43" t="s">
        <v>2060</v>
      </c>
      <c r="N120" s="44" t="s">
        <v>338</v>
      </c>
      <c r="O120" s="45" t="s">
        <v>1682</v>
      </c>
      <c r="P120" s="30" t="s">
        <v>2061</v>
      </c>
      <c r="Q120" s="30"/>
      <c r="R120" s="19">
        <v>1</v>
      </c>
    </row>
    <row r="121" spans="1:19">
      <c r="A121" s="46">
        <v>2616</v>
      </c>
      <c r="B121" s="47">
        <v>1261601</v>
      </c>
      <c r="C121" s="47"/>
      <c r="D121" s="43" t="s">
        <v>1257</v>
      </c>
      <c r="E121" s="48" t="s">
        <v>2</v>
      </c>
      <c r="F121" s="48" t="s">
        <v>295</v>
      </c>
      <c r="G121" s="48" t="s">
        <v>66</v>
      </c>
      <c r="H121" s="49" t="s">
        <v>1677</v>
      </c>
      <c r="I121" s="41" t="s">
        <v>20</v>
      </c>
      <c r="J121" s="73" t="s">
        <v>1756</v>
      </c>
      <c r="K121" s="75" t="s">
        <v>1757</v>
      </c>
      <c r="L121" s="43" t="s">
        <v>2062</v>
      </c>
      <c r="M121" s="43" t="s">
        <v>2063</v>
      </c>
      <c r="N121" s="44" t="s">
        <v>1258</v>
      </c>
      <c r="O121" s="45" t="s">
        <v>1682</v>
      </c>
      <c r="P121" s="30" t="s">
        <v>2064</v>
      </c>
      <c r="Q121" s="30"/>
      <c r="R121" s="19">
        <v>1</v>
      </c>
    </row>
    <row r="122" spans="1:19">
      <c r="A122" s="47">
        <v>2630</v>
      </c>
      <c r="B122" s="47">
        <v>1263001</v>
      </c>
      <c r="C122" s="47"/>
      <c r="D122" s="43" t="s">
        <v>801</v>
      </c>
      <c r="E122" s="48" t="s">
        <v>2</v>
      </c>
      <c r="F122" s="48" t="s">
        <v>357</v>
      </c>
      <c r="G122" s="48" t="s">
        <v>1819</v>
      </c>
      <c r="H122" s="49" t="s">
        <v>1677</v>
      </c>
      <c r="I122" s="41" t="s">
        <v>1721</v>
      </c>
      <c r="J122" s="73"/>
      <c r="K122" s="75" t="s">
        <v>1722</v>
      </c>
      <c r="L122" s="43" t="s">
        <v>2065</v>
      </c>
      <c r="M122" s="43" t="s">
        <v>2066</v>
      </c>
      <c r="N122" s="44" t="s">
        <v>802</v>
      </c>
      <c r="O122" s="45" t="s">
        <v>1682</v>
      </c>
      <c r="P122" s="30" t="s">
        <v>2067</v>
      </c>
      <c r="Q122" s="30"/>
      <c r="R122" s="19">
        <v>1</v>
      </c>
    </row>
    <row r="123" spans="1:19">
      <c r="A123" s="51">
        <v>8066</v>
      </c>
      <c r="B123" s="47">
        <v>1806601</v>
      </c>
      <c r="C123" s="47"/>
      <c r="D123" s="43" t="s">
        <v>339</v>
      </c>
      <c r="E123" s="48" t="s">
        <v>3</v>
      </c>
      <c r="F123" s="48" t="s">
        <v>307</v>
      </c>
      <c r="G123" s="48" t="s">
        <v>336</v>
      </c>
      <c r="H123" s="49" t="s">
        <v>1826</v>
      </c>
      <c r="I123" s="41" t="s">
        <v>23</v>
      </c>
      <c r="J123" s="73" t="s">
        <v>1784</v>
      </c>
      <c r="K123" s="75" t="s">
        <v>1785</v>
      </c>
      <c r="L123" s="43" t="s">
        <v>2068</v>
      </c>
      <c r="M123" s="43" t="s">
        <v>2069</v>
      </c>
      <c r="N123" s="44" t="s">
        <v>340</v>
      </c>
      <c r="O123" s="45" t="s">
        <v>1747</v>
      </c>
      <c r="P123" s="30" t="s">
        <v>2070</v>
      </c>
      <c r="Q123" s="30">
        <v>0.5</v>
      </c>
      <c r="R123" s="19">
        <v>32</v>
      </c>
    </row>
    <row r="124" spans="1:19">
      <c r="A124" s="46">
        <v>8075</v>
      </c>
      <c r="B124" s="47">
        <v>1807501</v>
      </c>
      <c r="C124" s="47"/>
      <c r="D124" s="43" t="s">
        <v>341</v>
      </c>
      <c r="E124" s="48" t="s">
        <v>3</v>
      </c>
      <c r="F124" s="48" t="s">
        <v>295</v>
      </c>
      <c r="G124" s="48" t="s">
        <v>295</v>
      </c>
      <c r="H124" s="49" t="s">
        <v>1826</v>
      </c>
      <c r="I124" s="41" t="s">
        <v>23</v>
      </c>
      <c r="J124" s="73" t="s">
        <v>1784</v>
      </c>
      <c r="K124" s="75" t="s">
        <v>1785</v>
      </c>
      <c r="L124" s="43" t="s">
        <v>2071</v>
      </c>
      <c r="M124" s="43" t="s">
        <v>2072</v>
      </c>
      <c r="N124" s="44" t="s">
        <v>342</v>
      </c>
      <c r="O124" s="45" t="s">
        <v>1747</v>
      </c>
      <c r="P124" s="30" t="s">
        <v>2073</v>
      </c>
      <c r="Q124" s="30">
        <v>0.5</v>
      </c>
      <c r="R124" s="19">
        <v>27</v>
      </c>
    </row>
    <row r="125" spans="1:19">
      <c r="A125" s="47">
        <v>2658</v>
      </c>
      <c r="B125" s="47">
        <v>1265801</v>
      </c>
      <c r="C125" s="47"/>
      <c r="D125" s="43" t="s">
        <v>804</v>
      </c>
      <c r="E125" s="48" t="s">
        <v>2</v>
      </c>
      <c r="F125" s="48" t="s">
        <v>357</v>
      </c>
      <c r="G125" s="48" t="s">
        <v>1819</v>
      </c>
      <c r="H125" s="49" t="s">
        <v>1677</v>
      </c>
      <c r="I125" s="41" t="s">
        <v>1721</v>
      </c>
      <c r="J125" s="73"/>
      <c r="K125" s="75" t="s">
        <v>1722</v>
      </c>
      <c r="L125" s="43" t="s">
        <v>1912</v>
      </c>
      <c r="M125" s="43" t="s">
        <v>2074</v>
      </c>
      <c r="N125" s="44" t="s">
        <v>805</v>
      </c>
      <c r="O125" s="45" t="s">
        <v>1682</v>
      </c>
      <c r="P125" s="30" t="s">
        <v>2075</v>
      </c>
      <c r="Q125" s="30"/>
      <c r="R125" s="19">
        <v>1</v>
      </c>
    </row>
    <row r="126" spans="1:19">
      <c r="A126" s="46">
        <v>2671</v>
      </c>
      <c r="B126" s="47">
        <v>1267101</v>
      </c>
      <c r="C126" s="47"/>
      <c r="D126" s="43" t="s">
        <v>344</v>
      </c>
      <c r="E126" s="48" t="s">
        <v>2</v>
      </c>
      <c r="F126" s="48" t="s">
        <v>307</v>
      </c>
      <c r="G126" s="48" t="s">
        <v>336</v>
      </c>
      <c r="H126" s="49" t="s">
        <v>1677</v>
      </c>
      <c r="I126" s="41" t="s">
        <v>26</v>
      </c>
      <c r="J126" s="73" t="s">
        <v>1751</v>
      </c>
      <c r="K126" s="75" t="s">
        <v>1752</v>
      </c>
      <c r="L126" s="43" t="s">
        <v>2076</v>
      </c>
      <c r="M126" s="43" t="s">
        <v>2077</v>
      </c>
      <c r="N126" s="44" t="s">
        <v>345</v>
      </c>
      <c r="O126" s="45" t="s">
        <v>1682</v>
      </c>
      <c r="P126" s="30" t="s">
        <v>2078</v>
      </c>
      <c r="Q126" s="30"/>
      <c r="R126" s="19">
        <v>1</v>
      </c>
    </row>
    <row r="127" spans="1:19">
      <c r="A127" s="47">
        <v>8080</v>
      </c>
      <c r="B127" s="47">
        <v>1808001</v>
      </c>
      <c r="C127" s="47"/>
      <c r="D127" s="43" t="s">
        <v>807</v>
      </c>
      <c r="E127" s="48" t="s">
        <v>3</v>
      </c>
      <c r="F127" s="48" t="s">
        <v>357</v>
      </c>
      <c r="G127" s="48" t="s">
        <v>1819</v>
      </c>
      <c r="H127" s="49" t="s">
        <v>1826</v>
      </c>
      <c r="I127" s="41" t="s">
        <v>23</v>
      </c>
      <c r="J127" s="73" t="s">
        <v>1784</v>
      </c>
      <c r="K127" s="75" t="s">
        <v>1785</v>
      </c>
      <c r="L127" s="43" t="s">
        <v>2079</v>
      </c>
      <c r="M127" s="43" t="s">
        <v>2080</v>
      </c>
      <c r="N127" s="44" t="s">
        <v>808</v>
      </c>
      <c r="O127" s="45" t="s">
        <v>1747</v>
      </c>
      <c r="P127" s="30" t="s">
        <v>2081</v>
      </c>
      <c r="Q127" s="30">
        <v>0.5</v>
      </c>
      <c r="R127" s="19">
        <v>4</v>
      </c>
      <c r="S127" s="23" t="s">
        <v>2082</v>
      </c>
    </row>
    <row r="128" spans="1:19">
      <c r="A128" s="46">
        <v>2685</v>
      </c>
      <c r="B128" s="47">
        <v>1268501</v>
      </c>
      <c r="C128" s="47"/>
      <c r="D128" s="43" t="s">
        <v>139</v>
      </c>
      <c r="E128" s="48" t="s">
        <v>2</v>
      </c>
      <c r="F128" s="48" t="s">
        <v>66</v>
      </c>
      <c r="G128" s="48" t="s">
        <v>66</v>
      </c>
      <c r="H128" s="49" t="s">
        <v>1677</v>
      </c>
      <c r="I128" s="41" t="s">
        <v>10</v>
      </c>
      <c r="J128" s="73" t="s">
        <v>1678</v>
      </c>
      <c r="K128" s="76" t="s">
        <v>1679</v>
      </c>
      <c r="L128" s="43" t="s">
        <v>2083</v>
      </c>
      <c r="M128" s="43" t="s">
        <v>2084</v>
      </c>
      <c r="N128" s="44" t="s">
        <v>140</v>
      </c>
      <c r="O128" s="45" t="s">
        <v>1682</v>
      </c>
      <c r="P128" s="30" t="s">
        <v>2085</v>
      </c>
      <c r="Q128" s="30"/>
      <c r="R128" s="19">
        <v>1</v>
      </c>
    </row>
    <row r="129" spans="1:18">
      <c r="A129" s="46">
        <v>2699</v>
      </c>
      <c r="B129" s="47">
        <v>1269901</v>
      </c>
      <c r="C129" s="47"/>
      <c r="D129" s="43" t="s">
        <v>1482</v>
      </c>
      <c r="E129" s="48" t="s">
        <v>2</v>
      </c>
      <c r="F129" s="48" t="s">
        <v>307</v>
      </c>
      <c r="G129" s="48" t="s">
        <v>295</v>
      </c>
      <c r="H129" s="49" t="s">
        <v>1677</v>
      </c>
      <c r="I129" s="41" t="s">
        <v>26</v>
      </c>
      <c r="J129" s="73" t="s">
        <v>1751</v>
      </c>
      <c r="K129" s="75" t="s">
        <v>1752</v>
      </c>
      <c r="L129" s="43" t="s">
        <v>2086</v>
      </c>
      <c r="M129" s="43" t="s">
        <v>2087</v>
      </c>
      <c r="N129" s="44" t="s">
        <v>1483</v>
      </c>
      <c r="O129" s="45" t="s">
        <v>1682</v>
      </c>
      <c r="P129" s="30" t="s">
        <v>2088</v>
      </c>
      <c r="Q129" s="30"/>
      <c r="R129" s="19">
        <v>1</v>
      </c>
    </row>
    <row r="130" spans="1:18">
      <c r="A130" s="52">
        <v>2704</v>
      </c>
      <c r="B130" s="47">
        <v>1270401</v>
      </c>
      <c r="C130" s="47"/>
      <c r="D130" s="43" t="s">
        <v>1014</v>
      </c>
      <c r="E130" s="48" t="s">
        <v>13</v>
      </c>
      <c r="F130" s="48" t="s">
        <v>303</v>
      </c>
      <c r="G130" s="48" t="s">
        <v>1819</v>
      </c>
      <c r="H130" s="49" t="s">
        <v>1677</v>
      </c>
      <c r="I130" s="41" t="s">
        <v>1820</v>
      </c>
      <c r="J130" s="73" t="s">
        <v>1821</v>
      </c>
      <c r="K130" s="75" t="s">
        <v>1822</v>
      </c>
      <c r="L130" s="43" t="s">
        <v>2089</v>
      </c>
      <c r="M130" s="43" t="s">
        <v>2090</v>
      </c>
      <c r="N130" s="44" t="s">
        <v>1015</v>
      </c>
      <c r="O130" s="45" t="s">
        <v>1682</v>
      </c>
      <c r="P130" s="30" t="s">
        <v>2091</v>
      </c>
      <c r="Q130" s="30"/>
      <c r="R130" s="19">
        <v>1</v>
      </c>
    </row>
    <row r="131" spans="1:18">
      <c r="A131" s="52">
        <v>2706</v>
      </c>
      <c r="B131" s="47">
        <v>1270601</v>
      </c>
      <c r="C131" s="47"/>
      <c r="D131" s="43" t="s">
        <v>1016</v>
      </c>
      <c r="E131" s="48" t="s">
        <v>2</v>
      </c>
      <c r="F131" s="48" t="s">
        <v>303</v>
      </c>
      <c r="G131" s="48" t="s">
        <v>1819</v>
      </c>
      <c r="H131" s="49" t="s">
        <v>1677</v>
      </c>
      <c r="I131" s="41" t="s">
        <v>1820</v>
      </c>
      <c r="J131" s="73" t="s">
        <v>1821</v>
      </c>
      <c r="K131" s="75" t="s">
        <v>1822</v>
      </c>
      <c r="L131" s="43" t="s">
        <v>2092</v>
      </c>
      <c r="M131" s="43" t="s">
        <v>2093</v>
      </c>
      <c r="N131" s="44" t="s">
        <v>1017</v>
      </c>
      <c r="O131" s="45" t="s">
        <v>1682</v>
      </c>
      <c r="P131" s="30" t="s">
        <v>2094</v>
      </c>
      <c r="Q131" s="30"/>
      <c r="R131" s="19">
        <v>1</v>
      </c>
    </row>
    <row r="132" spans="1:18">
      <c r="A132" s="52">
        <v>2712</v>
      </c>
      <c r="B132" s="47">
        <v>1271201</v>
      </c>
      <c r="C132" s="47"/>
      <c r="D132" s="43" t="s">
        <v>1018</v>
      </c>
      <c r="E132" s="48" t="s">
        <v>13</v>
      </c>
      <c r="F132" s="48" t="s">
        <v>303</v>
      </c>
      <c r="G132" s="48" t="s">
        <v>1819</v>
      </c>
      <c r="H132" s="49" t="s">
        <v>1677</v>
      </c>
      <c r="I132" s="41" t="s">
        <v>1820</v>
      </c>
      <c r="J132" s="73" t="s">
        <v>1821</v>
      </c>
      <c r="K132" s="75" t="s">
        <v>1822</v>
      </c>
      <c r="L132" s="43" t="s">
        <v>2095</v>
      </c>
      <c r="M132" s="43" t="s">
        <v>2096</v>
      </c>
      <c r="N132" s="44" t="s">
        <v>1019</v>
      </c>
      <c r="O132" s="45" t="s">
        <v>1682</v>
      </c>
      <c r="P132" s="30" t="s">
        <v>2097</v>
      </c>
      <c r="Q132" s="30"/>
      <c r="R132" s="19">
        <v>1</v>
      </c>
    </row>
    <row r="133" spans="1:18">
      <c r="A133" s="47">
        <v>2726</v>
      </c>
      <c r="B133" s="47">
        <v>1272601</v>
      </c>
      <c r="C133" s="47"/>
      <c r="D133" s="43" t="s">
        <v>809</v>
      </c>
      <c r="E133" s="48" t="s">
        <v>2</v>
      </c>
      <c r="F133" s="48" t="s">
        <v>357</v>
      </c>
      <c r="G133" s="48" t="s">
        <v>1819</v>
      </c>
      <c r="H133" s="49" t="s">
        <v>1677</v>
      </c>
      <c r="I133" s="41" t="s">
        <v>1721</v>
      </c>
      <c r="J133" s="73"/>
      <c r="K133" s="75" t="s">
        <v>1722</v>
      </c>
      <c r="L133" s="43" t="s">
        <v>2098</v>
      </c>
      <c r="M133" s="43" t="s">
        <v>2099</v>
      </c>
      <c r="N133" s="44" t="s">
        <v>810</v>
      </c>
      <c r="O133" s="45" t="s">
        <v>1682</v>
      </c>
      <c r="P133" s="30" t="s">
        <v>2100</v>
      </c>
      <c r="Q133" s="30"/>
      <c r="R133" s="19">
        <v>1</v>
      </c>
    </row>
    <row r="134" spans="1:18">
      <c r="A134" s="46">
        <v>2740</v>
      </c>
      <c r="B134" s="47">
        <v>1274001</v>
      </c>
      <c r="C134" s="47"/>
      <c r="D134" s="43" t="s">
        <v>1259</v>
      </c>
      <c r="E134" s="48" t="s">
        <v>2</v>
      </c>
      <c r="F134" s="48" t="s">
        <v>295</v>
      </c>
      <c r="G134" s="48" t="s">
        <v>295</v>
      </c>
      <c r="H134" s="49" t="s">
        <v>1677</v>
      </c>
      <c r="I134" s="41" t="s">
        <v>20</v>
      </c>
      <c r="J134" s="73" t="s">
        <v>1756</v>
      </c>
      <c r="K134" s="75" t="s">
        <v>1757</v>
      </c>
      <c r="L134" s="43" t="s">
        <v>2101</v>
      </c>
      <c r="M134" s="43" t="s">
        <v>2102</v>
      </c>
      <c r="N134" s="44" t="s">
        <v>1260</v>
      </c>
      <c r="O134" s="45" t="s">
        <v>1682</v>
      </c>
      <c r="P134" s="30" t="s">
        <v>2103</v>
      </c>
      <c r="Q134" s="30"/>
      <c r="R134" s="19">
        <v>1</v>
      </c>
    </row>
    <row r="135" spans="1:18">
      <c r="A135" s="52">
        <v>2753</v>
      </c>
      <c r="B135" s="47">
        <v>1275301</v>
      </c>
      <c r="C135" s="47"/>
      <c r="D135" s="43" t="s">
        <v>1020</v>
      </c>
      <c r="E135" s="48" t="s">
        <v>2</v>
      </c>
      <c r="F135" s="48" t="s">
        <v>303</v>
      </c>
      <c r="G135" s="48" t="s">
        <v>1819</v>
      </c>
      <c r="H135" s="49" t="s">
        <v>1677</v>
      </c>
      <c r="I135" s="41" t="s">
        <v>1820</v>
      </c>
      <c r="J135" s="73" t="s">
        <v>1821</v>
      </c>
      <c r="K135" s="75" t="s">
        <v>1822</v>
      </c>
      <c r="L135" s="43" t="s">
        <v>2104</v>
      </c>
      <c r="M135" s="43" t="s">
        <v>2105</v>
      </c>
      <c r="N135" s="44" t="s">
        <v>1021</v>
      </c>
      <c r="O135" s="45" t="s">
        <v>1682</v>
      </c>
      <c r="P135" s="30" t="s">
        <v>2106</v>
      </c>
      <c r="Q135" s="30"/>
      <c r="R135" s="19">
        <v>1</v>
      </c>
    </row>
    <row r="136" spans="1:18">
      <c r="A136" s="46">
        <v>8571</v>
      </c>
      <c r="B136" s="47">
        <v>1857101</v>
      </c>
      <c r="C136" s="47"/>
      <c r="D136" s="43" t="s">
        <v>1022</v>
      </c>
      <c r="E136" s="48" t="s">
        <v>15</v>
      </c>
      <c r="F136" s="48" t="s">
        <v>303</v>
      </c>
      <c r="G136" s="48" t="s">
        <v>1819</v>
      </c>
      <c r="H136" s="49" t="s">
        <v>1830</v>
      </c>
      <c r="I136" s="41" t="s">
        <v>1820</v>
      </c>
      <c r="J136" s="73" t="s">
        <v>1821</v>
      </c>
      <c r="K136" s="75" t="s">
        <v>1822</v>
      </c>
      <c r="L136" s="43" t="s">
        <v>2107</v>
      </c>
      <c r="M136" s="43" t="s">
        <v>2108</v>
      </c>
      <c r="N136" s="44" t="s">
        <v>1023</v>
      </c>
      <c r="O136" s="45" t="s">
        <v>1898</v>
      </c>
      <c r="P136" s="30" t="s">
        <v>2109</v>
      </c>
      <c r="Q136" s="30">
        <v>1</v>
      </c>
      <c r="R136" s="19">
        <v>1</v>
      </c>
    </row>
    <row r="137" spans="1:18">
      <c r="A137" s="52">
        <v>2767</v>
      </c>
      <c r="B137" s="47">
        <v>1276701</v>
      </c>
      <c r="C137" s="47"/>
      <c r="D137" s="43" t="s">
        <v>1024</v>
      </c>
      <c r="E137" s="48" t="s">
        <v>2</v>
      </c>
      <c r="F137" s="48" t="s">
        <v>303</v>
      </c>
      <c r="G137" s="48" t="s">
        <v>1819</v>
      </c>
      <c r="H137" s="49" t="s">
        <v>1677</v>
      </c>
      <c r="I137" s="41" t="s">
        <v>1820</v>
      </c>
      <c r="J137" s="73" t="s">
        <v>1821</v>
      </c>
      <c r="K137" s="75" t="s">
        <v>1822</v>
      </c>
      <c r="L137" s="43" t="s">
        <v>2110</v>
      </c>
      <c r="M137" s="43" t="s">
        <v>2111</v>
      </c>
      <c r="N137" s="44" t="s">
        <v>1025</v>
      </c>
      <c r="O137" s="45" t="s">
        <v>1682</v>
      </c>
      <c r="P137" s="30" t="s">
        <v>2112</v>
      </c>
      <c r="Q137" s="30"/>
      <c r="R137" s="19">
        <v>1</v>
      </c>
    </row>
    <row r="138" spans="1:18">
      <c r="A138" s="47">
        <v>2781</v>
      </c>
      <c r="B138" s="47">
        <v>1278101</v>
      </c>
      <c r="C138" s="47"/>
      <c r="D138" s="43" t="s">
        <v>811</v>
      </c>
      <c r="E138" s="48" t="s">
        <v>2</v>
      </c>
      <c r="F138" s="48" t="s">
        <v>357</v>
      </c>
      <c r="G138" s="48" t="s">
        <v>1819</v>
      </c>
      <c r="H138" s="49" t="s">
        <v>1677</v>
      </c>
      <c r="I138" s="41" t="s">
        <v>1721</v>
      </c>
      <c r="J138" s="73"/>
      <c r="K138" s="75" t="s">
        <v>1722</v>
      </c>
      <c r="L138" s="43" t="s">
        <v>2113</v>
      </c>
      <c r="M138" s="43" t="s">
        <v>2114</v>
      </c>
      <c r="N138" s="44" t="s">
        <v>812</v>
      </c>
      <c r="O138" s="45" t="s">
        <v>1682</v>
      </c>
      <c r="P138" s="30" t="s">
        <v>2115</v>
      </c>
      <c r="Q138" s="30"/>
      <c r="R138" s="19">
        <v>1</v>
      </c>
    </row>
    <row r="139" spans="1:18">
      <c r="A139" s="46">
        <v>2795</v>
      </c>
      <c r="B139" s="47">
        <v>1279501</v>
      </c>
      <c r="C139" s="47"/>
      <c r="D139" s="43" t="s">
        <v>1262</v>
      </c>
      <c r="E139" s="48" t="s">
        <v>13</v>
      </c>
      <c r="F139" s="48" t="s">
        <v>295</v>
      </c>
      <c r="G139" s="48" t="s">
        <v>295</v>
      </c>
      <c r="H139" s="49" t="s">
        <v>1677</v>
      </c>
      <c r="I139" s="41" t="s">
        <v>20</v>
      </c>
      <c r="J139" s="73" t="s">
        <v>1756</v>
      </c>
      <c r="K139" s="75" t="s">
        <v>1757</v>
      </c>
      <c r="L139" s="43" t="s">
        <v>2116</v>
      </c>
      <c r="M139" s="43" t="s">
        <v>2117</v>
      </c>
      <c r="N139" s="44" t="s">
        <v>1263</v>
      </c>
      <c r="O139" s="45" t="s">
        <v>1682</v>
      </c>
      <c r="P139" s="30" t="s">
        <v>2118</v>
      </c>
      <c r="Q139" s="30"/>
      <c r="R139" s="19">
        <v>1</v>
      </c>
    </row>
    <row r="140" spans="1:18">
      <c r="A140" s="52">
        <v>2802</v>
      </c>
      <c r="B140" s="47">
        <v>1280201</v>
      </c>
      <c r="C140" s="47"/>
      <c r="D140" s="43" t="s">
        <v>1026</v>
      </c>
      <c r="E140" s="48" t="s">
        <v>2</v>
      </c>
      <c r="F140" s="48" t="s">
        <v>303</v>
      </c>
      <c r="G140" s="48" t="s">
        <v>1819</v>
      </c>
      <c r="H140" s="49" t="s">
        <v>1677</v>
      </c>
      <c r="I140" s="41" t="s">
        <v>1820</v>
      </c>
      <c r="J140" s="73" t="s">
        <v>1821</v>
      </c>
      <c r="K140" s="75" t="s">
        <v>1822</v>
      </c>
      <c r="L140" s="43" t="s">
        <v>2119</v>
      </c>
      <c r="M140" s="43" t="s">
        <v>2120</v>
      </c>
      <c r="N140" s="44" t="s">
        <v>1027</v>
      </c>
      <c r="O140" s="45" t="s">
        <v>1682</v>
      </c>
      <c r="P140" s="30" t="s">
        <v>2121</v>
      </c>
      <c r="Q140" s="30"/>
      <c r="R140" s="19">
        <v>1</v>
      </c>
    </row>
    <row r="141" spans="1:18">
      <c r="A141" s="54">
        <v>7401</v>
      </c>
      <c r="B141" s="47">
        <v>1740101</v>
      </c>
      <c r="C141" s="47"/>
      <c r="D141" s="43" t="s">
        <v>813</v>
      </c>
      <c r="E141" s="48" t="s">
        <v>2</v>
      </c>
      <c r="F141" s="48" t="s">
        <v>357</v>
      </c>
      <c r="G141" s="48" t="s">
        <v>1819</v>
      </c>
      <c r="H141" s="49" t="s">
        <v>1677</v>
      </c>
      <c r="I141" s="41" t="s">
        <v>1721</v>
      </c>
      <c r="J141" s="73"/>
      <c r="K141" s="75" t="s">
        <v>1722</v>
      </c>
      <c r="L141" s="43" t="s">
        <v>2122</v>
      </c>
      <c r="M141" s="43" t="s">
        <v>2123</v>
      </c>
      <c r="N141" s="44" t="s">
        <v>814</v>
      </c>
      <c r="O141" s="45" t="s">
        <v>1682</v>
      </c>
      <c r="P141" s="30" t="s">
        <v>2124</v>
      </c>
      <c r="Q141" s="30"/>
      <c r="R141" s="19">
        <v>1</v>
      </c>
    </row>
    <row r="142" spans="1:18">
      <c r="A142" s="46">
        <v>8090</v>
      </c>
      <c r="B142" s="47">
        <v>1809001</v>
      </c>
      <c r="C142" s="47"/>
      <c r="D142" s="43" t="s">
        <v>141</v>
      </c>
      <c r="E142" s="48" t="s">
        <v>3</v>
      </c>
      <c r="F142" s="48" t="s">
        <v>66</v>
      </c>
      <c r="G142" s="48" t="s">
        <v>66</v>
      </c>
      <c r="H142" s="49" t="s">
        <v>1826</v>
      </c>
      <c r="I142" s="41" t="s">
        <v>10</v>
      </c>
      <c r="J142" s="73" t="s">
        <v>1678</v>
      </c>
      <c r="K142" s="76" t="s">
        <v>1679</v>
      </c>
      <c r="L142" s="43" t="s">
        <v>2125</v>
      </c>
      <c r="M142" s="43" t="s">
        <v>2126</v>
      </c>
      <c r="N142" s="44" t="s">
        <v>142</v>
      </c>
      <c r="O142" s="45" t="s">
        <v>1747</v>
      </c>
      <c r="P142" s="30" t="s">
        <v>2127</v>
      </c>
      <c r="Q142" s="30">
        <v>0.5</v>
      </c>
      <c r="R142" s="19">
        <v>33</v>
      </c>
    </row>
    <row r="143" spans="1:18">
      <c r="A143" s="46">
        <v>2815</v>
      </c>
      <c r="B143" s="47">
        <v>1281501</v>
      </c>
      <c r="C143" s="47"/>
      <c r="D143" s="43" t="s">
        <v>143</v>
      </c>
      <c r="E143" s="48" t="s">
        <v>18</v>
      </c>
      <c r="F143" s="48" t="s">
        <v>66</v>
      </c>
      <c r="G143" s="48" t="s">
        <v>66</v>
      </c>
      <c r="H143" s="49" t="s">
        <v>1906</v>
      </c>
      <c r="I143" s="41" t="s">
        <v>10</v>
      </c>
      <c r="J143" s="73" t="s">
        <v>1678</v>
      </c>
      <c r="K143" s="76" t="s">
        <v>1679</v>
      </c>
      <c r="L143" s="43" t="s">
        <v>2128</v>
      </c>
      <c r="M143" s="43" t="s">
        <v>2129</v>
      </c>
      <c r="N143" s="44" t="s">
        <v>144</v>
      </c>
      <c r="O143" s="45" t="s">
        <v>1682</v>
      </c>
      <c r="P143" s="30" t="s">
        <v>2130</v>
      </c>
      <c r="Q143" s="30"/>
      <c r="R143" s="19">
        <v>1</v>
      </c>
    </row>
    <row r="144" spans="1:18">
      <c r="A144" s="47">
        <v>2822</v>
      </c>
      <c r="B144" s="47">
        <v>1282201</v>
      </c>
      <c r="C144" s="47"/>
      <c r="D144" s="43" t="s">
        <v>816</v>
      </c>
      <c r="E144" s="48" t="s">
        <v>13</v>
      </c>
      <c r="F144" s="48" t="s">
        <v>357</v>
      </c>
      <c r="G144" s="48" t="s">
        <v>1819</v>
      </c>
      <c r="H144" s="49" t="s">
        <v>1677</v>
      </c>
      <c r="I144" s="41" t="s">
        <v>1721</v>
      </c>
      <c r="J144" s="73"/>
      <c r="K144" s="75" t="s">
        <v>1722</v>
      </c>
      <c r="L144" s="43" t="s">
        <v>2131</v>
      </c>
      <c r="M144" s="43" t="s">
        <v>2132</v>
      </c>
      <c r="N144" s="44" t="s">
        <v>817</v>
      </c>
      <c r="O144" s="45" t="s">
        <v>1682</v>
      </c>
      <c r="P144" s="30" t="s">
        <v>2133</v>
      </c>
      <c r="Q144" s="30"/>
      <c r="R144" s="19">
        <v>1</v>
      </c>
    </row>
    <row r="145" spans="1:18">
      <c r="A145" s="46">
        <v>2836</v>
      </c>
      <c r="B145" s="47">
        <v>1283601</v>
      </c>
      <c r="C145" s="47"/>
      <c r="D145" s="43" t="s">
        <v>145</v>
      </c>
      <c r="E145" s="48" t="s">
        <v>2</v>
      </c>
      <c r="F145" s="48" t="s">
        <v>66</v>
      </c>
      <c r="G145" s="48" t="s">
        <v>66</v>
      </c>
      <c r="H145" s="49" t="s">
        <v>1677</v>
      </c>
      <c r="I145" s="41" t="s">
        <v>10</v>
      </c>
      <c r="J145" s="73" t="s">
        <v>1678</v>
      </c>
      <c r="K145" s="76" t="s">
        <v>1679</v>
      </c>
      <c r="L145" s="43" t="s">
        <v>2134</v>
      </c>
      <c r="M145" s="43" t="s">
        <v>2135</v>
      </c>
      <c r="N145" s="44" t="s">
        <v>146</v>
      </c>
      <c r="O145" s="45" t="s">
        <v>1682</v>
      </c>
      <c r="P145" s="30" t="s">
        <v>2136</v>
      </c>
      <c r="Q145" s="30"/>
      <c r="R145" s="19">
        <v>1</v>
      </c>
    </row>
    <row r="146" spans="1:18">
      <c r="A146" s="46">
        <v>8575</v>
      </c>
      <c r="B146" s="47">
        <v>1857501</v>
      </c>
      <c r="C146" s="47">
        <v>1767639</v>
      </c>
      <c r="D146" s="43" t="s">
        <v>147</v>
      </c>
      <c r="E146" s="48" t="s">
        <v>15</v>
      </c>
      <c r="F146" s="48" t="s">
        <v>66</v>
      </c>
      <c r="G146" s="48" t="s">
        <v>66</v>
      </c>
      <c r="H146" s="49" t="s">
        <v>1830</v>
      </c>
      <c r="I146" s="41" t="s">
        <v>10</v>
      </c>
      <c r="J146" s="73" t="s">
        <v>1678</v>
      </c>
      <c r="K146" s="76" t="s">
        <v>1679</v>
      </c>
      <c r="L146" s="43" t="s">
        <v>2137</v>
      </c>
      <c r="M146" s="43" t="s">
        <v>2138</v>
      </c>
      <c r="N146" s="44" t="s">
        <v>148</v>
      </c>
      <c r="O146" s="45" t="s">
        <v>1682</v>
      </c>
      <c r="P146" s="30" t="s">
        <v>2139</v>
      </c>
      <c r="Q146" s="30"/>
      <c r="R146" s="19">
        <v>1</v>
      </c>
    </row>
    <row r="147" spans="1:18">
      <c r="A147" s="46">
        <v>2939</v>
      </c>
      <c r="B147" s="47">
        <v>1293901</v>
      </c>
      <c r="C147" s="47"/>
      <c r="D147" s="43" t="s">
        <v>346</v>
      </c>
      <c r="E147" s="48" t="s">
        <v>2</v>
      </c>
      <c r="F147" s="48" t="s">
        <v>295</v>
      </c>
      <c r="G147" s="48" t="s">
        <v>295</v>
      </c>
      <c r="H147" s="49" t="s">
        <v>1677</v>
      </c>
      <c r="I147" s="41" t="s">
        <v>23</v>
      </c>
      <c r="J147" s="73" t="s">
        <v>1784</v>
      </c>
      <c r="K147" s="75" t="s">
        <v>1785</v>
      </c>
      <c r="L147" s="43" t="s">
        <v>2140</v>
      </c>
      <c r="M147" s="43" t="s">
        <v>2141</v>
      </c>
      <c r="N147" s="44" t="s">
        <v>347</v>
      </c>
      <c r="O147" s="45" t="s">
        <v>1682</v>
      </c>
      <c r="P147" s="30" t="s">
        <v>2142</v>
      </c>
      <c r="Q147" s="30"/>
      <c r="R147" s="19">
        <v>1</v>
      </c>
    </row>
    <row r="148" spans="1:18">
      <c r="A148" s="46">
        <v>2849</v>
      </c>
      <c r="B148" s="47">
        <v>1284901</v>
      </c>
      <c r="C148" s="47"/>
      <c r="D148" s="43" t="s">
        <v>1265</v>
      </c>
      <c r="E148" s="48" t="s">
        <v>2</v>
      </c>
      <c r="F148" s="48" t="s">
        <v>295</v>
      </c>
      <c r="G148" s="48" t="s">
        <v>295</v>
      </c>
      <c r="H148" s="49" t="s">
        <v>1677</v>
      </c>
      <c r="I148" s="41" t="s">
        <v>20</v>
      </c>
      <c r="J148" s="73" t="s">
        <v>1756</v>
      </c>
      <c r="K148" s="75" t="s">
        <v>1757</v>
      </c>
      <c r="L148" s="43" t="s">
        <v>2143</v>
      </c>
      <c r="M148" s="43" t="s">
        <v>2144</v>
      </c>
      <c r="N148" s="44" t="s">
        <v>1266</v>
      </c>
      <c r="O148" s="45" t="s">
        <v>1682</v>
      </c>
      <c r="P148" s="30" t="s">
        <v>2145</v>
      </c>
      <c r="Q148" s="30"/>
      <c r="R148" s="19">
        <v>1</v>
      </c>
    </row>
    <row r="149" spans="1:18">
      <c r="A149" s="51">
        <v>8094</v>
      </c>
      <c r="B149" s="47">
        <v>1809401</v>
      </c>
      <c r="C149" s="47"/>
      <c r="D149" s="43" t="s">
        <v>1484</v>
      </c>
      <c r="E149" s="48" t="s">
        <v>3</v>
      </c>
      <c r="F149" s="48" t="s">
        <v>307</v>
      </c>
      <c r="G149" s="48" t="s">
        <v>336</v>
      </c>
      <c r="H149" s="49" t="s">
        <v>1826</v>
      </c>
      <c r="I149" s="41" t="s">
        <v>11</v>
      </c>
      <c r="J149" s="73" t="s">
        <v>1688</v>
      </c>
      <c r="K149" s="75" t="s">
        <v>1689</v>
      </c>
      <c r="L149" s="43" t="s">
        <v>2146</v>
      </c>
      <c r="M149" s="43" t="s">
        <v>2147</v>
      </c>
      <c r="N149" s="44" t="s">
        <v>1485</v>
      </c>
      <c r="O149" s="45" t="s">
        <v>1747</v>
      </c>
      <c r="P149" s="30" t="s">
        <v>2148</v>
      </c>
      <c r="Q149" s="30">
        <v>0.5</v>
      </c>
      <c r="R149" s="19">
        <v>23</v>
      </c>
    </row>
    <row r="150" spans="1:18">
      <c r="A150" s="46">
        <v>2863</v>
      </c>
      <c r="B150" s="47">
        <v>1286301</v>
      </c>
      <c r="C150" s="47"/>
      <c r="D150" s="43" t="s">
        <v>1486</v>
      </c>
      <c r="E150" s="48" t="s">
        <v>28</v>
      </c>
      <c r="F150" s="48" t="s">
        <v>307</v>
      </c>
      <c r="G150" s="48" t="s">
        <v>336</v>
      </c>
      <c r="H150" s="49" t="s">
        <v>1906</v>
      </c>
      <c r="I150" s="41" t="s">
        <v>11</v>
      </c>
      <c r="J150" s="73" t="s">
        <v>1688</v>
      </c>
      <c r="K150" s="75" t="s">
        <v>1689</v>
      </c>
      <c r="L150" s="43" t="s">
        <v>2149</v>
      </c>
      <c r="M150" s="43" t="s">
        <v>2150</v>
      </c>
      <c r="N150" s="44" t="s">
        <v>1487</v>
      </c>
      <c r="O150" s="45" t="s">
        <v>1682</v>
      </c>
      <c r="P150" s="30" t="s">
        <v>2151</v>
      </c>
      <c r="Q150" s="30"/>
      <c r="R150" s="19">
        <v>1</v>
      </c>
    </row>
    <row r="151" spans="1:18">
      <c r="A151" s="46">
        <v>2877</v>
      </c>
      <c r="B151" s="47">
        <v>1287701</v>
      </c>
      <c r="C151" s="47"/>
      <c r="D151" s="43" t="s">
        <v>1268</v>
      </c>
      <c r="E151" s="48" t="s">
        <v>2</v>
      </c>
      <c r="F151" s="48" t="s">
        <v>295</v>
      </c>
      <c r="G151" s="48" t="s">
        <v>295</v>
      </c>
      <c r="H151" s="49" t="s">
        <v>1677</v>
      </c>
      <c r="I151" s="41" t="s">
        <v>20</v>
      </c>
      <c r="J151" s="73" t="s">
        <v>1756</v>
      </c>
      <c r="K151" s="75" t="s">
        <v>1757</v>
      </c>
      <c r="L151" s="43" t="s">
        <v>2152</v>
      </c>
      <c r="M151" s="43" t="s">
        <v>2153</v>
      </c>
      <c r="N151" s="44" t="s">
        <v>1269</v>
      </c>
      <c r="O151" s="45" t="s">
        <v>1682</v>
      </c>
      <c r="P151" s="30" t="s">
        <v>2154</v>
      </c>
      <c r="Q151" s="30"/>
      <c r="R151" s="19">
        <v>1</v>
      </c>
    </row>
    <row r="152" spans="1:18">
      <c r="A152" s="52">
        <v>2881</v>
      </c>
      <c r="B152" s="47">
        <v>1288101</v>
      </c>
      <c r="C152" s="47"/>
      <c r="D152" s="43" t="s">
        <v>1029</v>
      </c>
      <c r="E152" s="48" t="s">
        <v>13</v>
      </c>
      <c r="F152" s="48" t="s">
        <v>303</v>
      </c>
      <c r="G152" s="48" t="s">
        <v>1819</v>
      </c>
      <c r="H152" s="49" t="s">
        <v>1677</v>
      </c>
      <c r="I152" s="41" t="s">
        <v>1820</v>
      </c>
      <c r="J152" s="73" t="s">
        <v>1821</v>
      </c>
      <c r="K152" s="75" t="s">
        <v>1822</v>
      </c>
      <c r="L152" s="43" t="s">
        <v>2155</v>
      </c>
      <c r="M152" s="43" t="s">
        <v>2156</v>
      </c>
      <c r="N152" s="44" t="s">
        <v>1030</v>
      </c>
      <c r="O152" s="45" t="s">
        <v>1682</v>
      </c>
      <c r="P152" s="30" t="s">
        <v>2157</v>
      </c>
      <c r="Q152" s="30"/>
      <c r="R152" s="19">
        <v>1</v>
      </c>
    </row>
    <row r="153" spans="1:18">
      <c r="A153" s="46">
        <v>2890</v>
      </c>
      <c r="B153" s="47">
        <v>1289001</v>
      </c>
      <c r="C153" s="47"/>
      <c r="D153" s="43" t="s">
        <v>149</v>
      </c>
      <c r="E153" s="48" t="s">
        <v>2</v>
      </c>
      <c r="F153" s="48" t="s">
        <v>66</v>
      </c>
      <c r="G153" s="48" t="s">
        <v>66</v>
      </c>
      <c r="H153" s="49" t="s">
        <v>1677</v>
      </c>
      <c r="I153" s="41" t="s">
        <v>10</v>
      </c>
      <c r="J153" s="73" t="s">
        <v>1678</v>
      </c>
      <c r="K153" s="76" t="s">
        <v>1679</v>
      </c>
      <c r="L153" s="43" t="s">
        <v>2158</v>
      </c>
      <c r="M153" s="43" t="s">
        <v>2159</v>
      </c>
      <c r="N153" s="44" t="s">
        <v>150</v>
      </c>
      <c r="O153" s="45" t="s">
        <v>1682</v>
      </c>
      <c r="P153" s="30" t="s">
        <v>2160</v>
      </c>
      <c r="Q153" s="30"/>
      <c r="R153" s="19">
        <v>1</v>
      </c>
    </row>
    <row r="154" spans="1:18">
      <c r="A154" s="53">
        <v>8670</v>
      </c>
      <c r="B154" s="47">
        <v>1867001</v>
      </c>
      <c r="C154" s="47"/>
      <c r="D154" s="43" t="s">
        <v>348</v>
      </c>
      <c r="E154" s="48" t="s">
        <v>27</v>
      </c>
      <c r="F154" s="48" t="s">
        <v>295</v>
      </c>
      <c r="G154" s="48" t="s">
        <v>295</v>
      </c>
      <c r="H154" s="49" t="s">
        <v>2161</v>
      </c>
      <c r="I154" s="41" t="s">
        <v>23</v>
      </c>
      <c r="J154" s="73" t="s">
        <v>1784</v>
      </c>
      <c r="K154" s="75" t="s">
        <v>1785</v>
      </c>
      <c r="L154" s="43" t="s">
        <v>2162</v>
      </c>
      <c r="M154" s="43" t="s">
        <v>2163</v>
      </c>
      <c r="N154" s="44" t="s">
        <v>349</v>
      </c>
      <c r="O154" s="45" t="s">
        <v>1682</v>
      </c>
      <c r="P154" s="30" t="s">
        <v>2164</v>
      </c>
      <c r="Q154" s="30"/>
      <c r="R154" s="19">
        <v>1</v>
      </c>
    </row>
    <row r="155" spans="1:18">
      <c r="A155" s="53">
        <v>7761</v>
      </c>
      <c r="B155" s="47">
        <v>1776101</v>
      </c>
      <c r="C155" s="47"/>
      <c r="D155" s="43" t="s">
        <v>350</v>
      </c>
      <c r="E155" s="48" t="s">
        <v>27</v>
      </c>
      <c r="F155" s="48" t="s">
        <v>66</v>
      </c>
      <c r="G155" s="48" t="s">
        <v>66</v>
      </c>
      <c r="H155" s="49" t="s">
        <v>1830</v>
      </c>
      <c r="I155" s="41" t="s">
        <v>23</v>
      </c>
      <c r="J155" s="73" t="s">
        <v>1784</v>
      </c>
      <c r="K155" s="75" t="s">
        <v>1785</v>
      </c>
      <c r="L155" s="43" t="s">
        <v>2165</v>
      </c>
      <c r="M155" s="43" t="s">
        <v>2166</v>
      </c>
      <c r="N155" s="44" t="s">
        <v>351</v>
      </c>
      <c r="O155" s="45" t="s">
        <v>1682</v>
      </c>
      <c r="P155" s="30" t="s">
        <v>2167</v>
      </c>
      <c r="Q155" s="30"/>
      <c r="R155" s="19">
        <v>1</v>
      </c>
    </row>
    <row r="156" spans="1:18">
      <c r="A156" s="53">
        <v>8589</v>
      </c>
      <c r="B156" s="47">
        <v>1858901</v>
      </c>
      <c r="C156" s="47"/>
      <c r="D156" s="43" t="s">
        <v>352</v>
      </c>
      <c r="E156" s="48" t="s">
        <v>27</v>
      </c>
      <c r="F156" s="48" t="s">
        <v>66</v>
      </c>
      <c r="G156" s="48" t="s">
        <v>66</v>
      </c>
      <c r="H156" s="49" t="s">
        <v>2161</v>
      </c>
      <c r="I156" s="41" t="s">
        <v>23</v>
      </c>
      <c r="J156" s="73" t="s">
        <v>1784</v>
      </c>
      <c r="K156" s="75" t="s">
        <v>1785</v>
      </c>
      <c r="L156" s="43" t="s">
        <v>2168</v>
      </c>
      <c r="M156" s="43" t="s">
        <v>2169</v>
      </c>
      <c r="N156" s="44" t="s">
        <v>353</v>
      </c>
      <c r="O156" s="45" t="s">
        <v>1682</v>
      </c>
      <c r="P156" s="30" t="s">
        <v>2170</v>
      </c>
      <c r="Q156" s="30"/>
      <c r="R156" s="19">
        <v>1</v>
      </c>
    </row>
    <row r="157" spans="1:18">
      <c r="A157" s="53">
        <v>8092</v>
      </c>
      <c r="B157" s="47">
        <v>1809201</v>
      </c>
      <c r="C157" s="47"/>
      <c r="D157" s="43" t="s">
        <v>354</v>
      </c>
      <c r="E157" s="48" t="s">
        <v>27</v>
      </c>
      <c r="F157" s="48" t="s">
        <v>357</v>
      </c>
      <c r="G157" s="48" t="s">
        <v>1819</v>
      </c>
      <c r="H157" s="49" t="s">
        <v>1830</v>
      </c>
      <c r="I157" s="41" t="s">
        <v>23</v>
      </c>
      <c r="J157" s="73" t="s">
        <v>1784</v>
      </c>
      <c r="K157" s="75" t="s">
        <v>1785</v>
      </c>
      <c r="L157" s="43" t="s">
        <v>2171</v>
      </c>
      <c r="M157" s="43" t="s">
        <v>2172</v>
      </c>
      <c r="N157" s="44" t="s">
        <v>355</v>
      </c>
      <c r="O157" s="45"/>
      <c r="P157" s="30"/>
      <c r="Q157" s="30"/>
      <c r="R157" s="19">
        <v>1</v>
      </c>
    </row>
    <row r="158" spans="1:18">
      <c r="A158" s="46">
        <v>2945</v>
      </c>
      <c r="B158" s="47">
        <v>1294501</v>
      </c>
      <c r="C158" s="47"/>
      <c r="D158" s="43" t="s">
        <v>1271</v>
      </c>
      <c r="E158" s="48" t="s">
        <v>2</v>
      </c>
      <c r="F158" s="48" t="s">
        <v>295</v>
      </c>
      <c r="G158" s="48" t="s">
        <v>66</v>
      </c>
      <c r="H158" s="49" t="s">
        <v>1677</v>
      </c>
      <c r="I158" s="41" t="s">
        <v>20</v>
      </c>
      <c r="J158" s="73" t="s">
        <v>1756</v>
      </c>
      <c r="K158" s="75" t="s">
        <v>1757</v>
      </c>
      <c r="L158" s="43" t="s">
        <v>2173</v>
      </c>
      <c r="M158" s="43" t="s">
        <v>2174</v>
      </c>
      <c r="N158" s="44" t="s">
        <v>1272</v>
      </c>
      <c r="O158" s="45" t="s">
        <v>1682</v>
      </c>
      <c r="P158" s="30" t="s">
        <v>2175</v>
      </c>
      <c r="Q158" s="30"/>
      <c r="R158" s="19">
        <v>1</v>
      </c>
    </row>
    <row r="159" spans="1:18">
      <c r="A159" s="47">
        <v>2959</v>
      </c>
      <c r="B159" s="47">
        <v>1295901</v>
      </c>
      <c r="C159" s="47"/>
      <c r="D159" s="43" t="s">
        <v>819</v>
      </c>
      <c r="E159" s="48" t="s">
        <v>2</v>
      </c>
      <c r="F159" s="48" t="s">
        <v>357</v>
      </c>
      <c r="G159" s="48" t="s">
        <v>1819</v>
      </c>
      <c r="H159" s="49" t="s">
        <v>1677</v>
      </c>
      <c r="I159" s="41" t="s">
        <v>1721</v>
      </c>
      <c r="J159" s="73"/>
      <c r="K159" s="75" t="s">
        <v>1722</v>
      </c>
      <c r="L159" s="43" t="s">
        <v>2176</v>
      </c>
      <c r="M159" s="43" t="s">
        <v>2177</v>
      </c>
      <c r="N159" s="44" t="s">
        <v>820</v>
      </c>
      <c r="O159" s="45" t="s">
        <v>1682</v>
      </c>
      <c r="P159" s="30" t="s">
        <v>2178</v>
      </c>
      <c r="Q159" s="30"/>
      <c r="R159" s="19">
        <v>1</v>
      </c>
    </row>
    <row r="160" spans="1:18">
      <c r="A160" s="46">
        <v>2986</v>
      </c>
      <c r="B160" s="47">
        <v>1298601</v>
      </c>
      <c r="C160" s="47"/>
      <c r="D160" s="43" t="s">
        <v>151</v>
      </c>
      <c r="E160" s="48" t="s">
        <v>2</v>
      </c>
      <c r="F160" s="48" t="s">
        <v>66</v>
      </c>
      <c r="G160" s="48" t="s">
        <v>66</v>
      </c>
      <c r="H160" s="49" t="s">
        <v>1677</v>
      </c>
      <c r="I160" s="41" t="s">
        <v>10</v>
      </c>
      <c r="J160" s="73" t="s">
        <v>1678</v>
      </c>
      <c r="K160" s="76" t="s">
        <v>1679</v>
      </c>
      <c r="L160" s="43" t="s">
        <v>2179</v>
      </c>
      <c r="M160" s="43" t="s">
        <v>2180</v>
      </c>
      <c r="N160" s="44" t="s">
        <v>152</v>
      </c>
      <c r="O160" s="45" t="s">
        <v>1682</v>
      </c>
      <c r="P160" s="30" t="s">
        <v>2181</v>
      </c>
      <c r="Q160" s="30"/>
      <c r="R160" s="19">
        <v>1</v>
      </c>
    </row>
    <row r="161" spans="1:18">
      <c r="A161" s="46">
        <v>3002</v>
      </c>
      <c r="B161" s="47">
        <v>1300201</v>
      </c>
      <c r="C161" s="47"/>
      <c r="D161" s="43" t="s">
        <v>1274</v>
      </c>
      <c r="E161" s="48" t="s">
        <v>2</v>
      </c>
      <c r="F161" s="48" t="s">
        <v>295</v>
      </c>
      <c r="G161" s="48" t="s">
        <v>295</v>
      </c>
      <c r="H161" s="49" t="s">
        <v>1677</v>
      </c>
      <c r="I161" s="41" t="s">
        <v>20</v>
      </c>
      <c r="J161" s="73" t="s">
        <v>1756</v>
      </c>
      <c r="K161" s="75" t="s">
        <v>1757</v>
      </c>
      <c r="L161" s="43" t="s">
        <v>2182</v>
      </c>
      <c r="M161" s="43" t="s">
        <v>2183</v>
      </c>
      <c r="N161" s="44" t="s">
        <v>1275</v>
      </c>
      <c r="O161" s="45" t="s">
        <v>1682</v>
      </c>
      <c r="P161" s="30" t="s">
        <v>2184</v>
      </c>
      <c r="Q161" s="30"/>
      <c r="R161" s="19">
        <v>1</v>
      </c>
    </row>
    <row r="162" spans="1:18">
      <c r="A162" s="52">
        <v>3014</v>
      </c>
      <c r="B162" s="47">
        <v>1301401</v>
      </c>
      <c r="C162" s="47"/>
      <c r="D162" s="43" t="s">
        <v>1031</v>
      </c>
      <c r="E162" s="48" t="s">
        <v>2</v>
      </c>
      <c r="F162" s="48" t="s">
        <v>303</v>
      </c>
      <c r="G162" s="48" t="s">
        <v>1819</v>
      </c>
      <c r="H162" s="49" t="s">
        <v>1677</v>
      </c>
      <c r="I162" s="41" t="s">
        <v>1721</v>
      </c>
      <c r="J162" s="73"/>
      <c r="K162" s="75" t="s">
        <v>1722</v>
      </c>
      <c r="L162" s="43" t="s">
        <v>2185</v>
      </c>
      <c r="M162" s="43" t="s">
        <v>2186</v>
      </c>
      <c r="N162" s="44" t="s">
        <v>1032</v>
      </c>
      <c r="O162" s="45" t="s">
        <v>1682</v>
      </c>
      <c r="P162" s="30" t="s">
        <v>2187</v>
      </c>
      <c r="Q162" s="30"/>
      <c r="R162" s="19">
        <v>1</v>
      </c>
    </row>
    <row r="163" spans="1:18">
      <c r="A163" s="46">
        <v>8583</v>
      </c>
      <c r="B163" s="47">
        <v>1858301</v>
      </c>
      <c r="C163" s="47"/>
      <c r="D163" s="43" t="s">
        <v>1033</v>
      </c>
      <c r="E163" s="48" t="s">
        <v>47</v>
      </c>
      <c r="F163" s="48" t="s">
        <v>303</v>
      </c>
      <c r="G163" s="48" t="s">
        <v>1819</v>
      </c>
      <c r="H163" s="49" t="s">
        <v>1830</v>
      </c>
      <c r="I163" s="41" t="s">
        <v>1820</v>
      </c>
      <c r="J163" s="73" t="s">
        <v>1821</v>
      </c>
      <c r="K163" s="75" t="s">
        <v>1822</v>
      </c>
      <c r="L163" s="43" t="s">
        <v>2188</v>
      </c>
      <c r="M163" s="43" t="s">
        <v>2189</v>
      </c>
      <c r="N163" s="44" t="s">
        <v>1034</v>
      </c>
      <c r="O163" s="45" t="s">
        <v>1898</v>
      </c>
      <c r="P163" s="30" t="s">
        <v>2190</v>
      </c>
      <c r="Q163" s="30">
        <v>1</v>
      </c>
      <c r="R163" s="19">
        <v>1</v>
      </c>
    </row>
    <row r="164" spans="1:18">
      <c r="A164" s="52">
        <v>3027</v>
      </c>
      <c r="B164" s="47">
        <v>1302701</v>
      </c>
      <c r="C164" s="47"/>
      <c r="D164" s="43" t="s">
        <v>1035</v>
      </c>
      <c r="E164" s="48" t="s">
        <v>2</v>
      </c>
      <c r="F164" s="48" t="s">
        <v>303</v>
      </c>
      <c r="G164" s="48" t="s">
        <v>1819</v>
      </c>
      <c r="H164" s="49" t="s">
        <v>1677</v>
      </c>
      <c r="I164" s="41" t="s">
        <v>1820</v>
      </c>
      <c r="J164" s="73" t="s">
        <v>1821</v>
      </c>
      <c r="K164" s="75" t="s">
        <v>1822</v>
      </c>
      <c r="L164" s="43" t="s">
        <v>2191</v>
      </c>
      <c r="M164" s="43" t="s">
        <v>2192</v>
      </c>
      <c r="N164" s="44" t="s">
        <v>1036</v>
      </c>
      <c r="O164" s="45" t="s">
        <v>1682</v>
      </c>
      <c r="P164" s="30" t="s">
        <v>2193</v>
      </c>
      <c r="Q164" s="30"/>
      <c r="R164" s="19">
        <v>1</v>
      </c>
    </row>
    <row r="165" spans="1:18">
      <c r="A165" s="50">
        <v>7640</v>
      </c>
      <c r="B165" s="47">
        <v>1764001</v>
      </c>
      <c r="C165" s="47"/>
      <c r="D165" s="43" t="s">
        <v>595</v>
      </c>
      <c r="E165" s="48" t="s">
        <v>2</v>
      </c>
      <c r="F165" s="48" t="s">
        <v>336</v>
      </c>
      <c r="G165" s="48" t="s">
        <v>336</v>
      </c>
      <c r="H165" s="49" t="s">
        <v>1711</v>
      </c>
      <c r="I165" s="41" t="s">
        <v>12</v>
      </c>
      <c r="J165" s="73" t="s">
        <v>1739</v>
      </c>
      <c r="K165" s="75" t="s">
        <v>1740</v>
      </c>
      <c r="L165" s="43" t="s">
        <v>2194</v>
      </c>
      <c r="M165" s="43" t="s">
        <v>2195</v>
      </c>
      <c r="N165" s="44" t="s">
        <v>596</v>
      </c>
      <c r="O165" s="45" t="s">
        <v>1682</v>
      </c>
      <c r="P165" s="30" t="s">
        <v>2196</v>
      </c>
      <c r="Q165" s="30"/>
      <c r="R165" s="19">
        <v>1</v>
      </c>
    </row>
    <row r="166" spans="1:18">
      <c r="A166" s="47">
        <v>7715</v>
      </c>
      <c r="B166" s="47">
        <v>1771501</v>
      </c>
      <c r="C166" s="47">
        <v>1770439</v>
      </c>
      <c r="D166" s="43" t="s">
        <v>821</v>
      </c>
      <c r="E166" s="48" t="s">
        <v>15</v>
      </c>
      <c r="F166" s="48" t="s">
        <v>357</v>
      </c>
      <c r="G166" s="48" t="s">
        <v>1819</v>
      </c>
      <c r="H166" s="49" t="s">
        <v>1830</v>
      </c>
      <c r="I166" s="41" t="s">
        <v>26</v>
      </c>
      <c r="J166" s="73" t="s">
        <v>1751</v>
      </c>
      <c r="K166" s="75" t="s">
        <v>1752</v>
      </c>
      <c r="L166" s="43" t="s">
        <v>2197</v>
      </c>
      <c r="M166" s="43" t="s">
        <v>2198</v>
      </c>
      <c r="N166" s="44" t="s">
        <v>822</v>
      </c>
      <c r="O166" s="45" t="s">
        <v>1898</v>
      </c>
      <c r="P166" s="30" t="s">
        <v>2199</v>
      </c>
      <c r="Q166" s="30"/>
      <c r="R166" s="19">
        <v>45</v>
      </c>
    </row>
    <row r="167" spans="1:18">
      <c r="A167" s="47">
        <v>7717</v>
      </c>
      <c r="B167" s="47">
        <v>1771701</v>
      </c>
      <c r="C167" s="47">
        <v>1770439</v>
      </c>
      <c r="D167" s="43" t="s">
        <v>824</v>
      </c>
      <c r="E167" s="48" t="s">
        <v>15</v>
      </c>
      <c r="F167" s="48" t="s">
        <v>357</v>
      </c>
      <c r="G167" s="48" t="s">
        <v>1819</v>
      </c>
      <c r="H167" s="49" t="s">
        <v>1830</v>
      </c>
      <c r="I167" s="41" t="s">
        <v>26</v>
      </c>
      <c r="J167" s="73" t="s">
        <v>1751</v>
      </c>
      <c r="K167" s="75" t="s">
        <v>1752</v>
      </c>
      <c r="L167" s="43" t="s">
        <v>2200</v>
      </c>
      <c r="M167" s="43" t="s">
        <v>2201</v>
      </c>
      <c r="N167" s="44" t="s">
        <v>822</v>
      </c>
      <c r="O167" s="45" t="s">
        <v>1898</v>
      </c>
      <c r="P167" s="30" t="s">
        <v>2199</v>
      </c>
      <c r="Q167" s="30"/>
      <c r="R167" s="19">
        <v>45</v>
      </c>
    </row>
    <row r="168" spans="1:18">
      <c r="A168" s="47">
        <v>7716</v>
      </c>
      <c r="B168" s="47">
        <v>1771601</v>
      </c>
      <c r="C168" s="47">
        <v>1770439</v>
      </c>
      <c r="D168" s="43" t="s">
        <v>825</v>
      </c>
      <c r="E168" s="48" t="s">
        <v>15</v>
      </c>
      <c r="F168" s="48" t="s">
        <v>357</v>
      </c>
      <c r="G168" s="48" t="s">
        <v>1819</v>
      </c>
      <c r="H168" s="49" t="s">
        <v>1830</v>
      </c>
      <c r="I168" s="41" t="s">
        <v>26</v>
      </c>
      <c r="J168" s="73" t="s">
        <v>1751</v>
      </c>
      <c r="K168" s="75" t="s">
        <v>1752</v>
      </c>
      <c r="L168" s="43" t="s">
        <v>2202</v>
      </c>
      <c r="M168" s="43" t="s">
        <v>2203</v>
      </c>
      <c r="N168" s="44" t="s">
        <v>822</v>
      </c>
      <c r="O168" s="45" t="s">
        <v>1898</v>
      </c>
      <c r="P168" s="30" t="s">
        <v>2199</v>
      </c>
      <c r="Q168" s="30"/>
      <c r="R168" s="19">
        <v>45</v>
      </c>
    </row>
    <row r="169" spans="1:18">
      <c r="A169" s="47">
        <v>8901</v>
      </c>
      <c r="B169" s="47">
        <v>1890101</v>
      </c>
      <c r="C169" s="47">
        <v>1770439</v>
      </c>
      <c r="D169" s="43" t="s">
        <v>826</v>
      </c>
      <c r="E169" s="48" t="s">
        <v>15</v>
      </c>
      <c r="F169" s="48" t="s">
        <v>357</v>
      </c>
      <c r="G169" s="48" t="s">
        <v>1819</v>
      </c>
      <c r="H169" s="49" t="s">
        <v>1830</v>
      </c>
      <c r="I169" s="41" t="s">
        <v>26</v>
      </c>
      <c r="J169" s="73" t="s">
        <v>1751</v>
      </c>
      <c r="K169" s="75" t="s">
        <v>1752</v>
      </c>
      <c r="L169" s="43" t="s">
        <v>2204</v>
      </c>
      <c r="M169" s="43" t="s">
        <v>2205</v>
      </c>
      <c r="N169" s="44" t="s">
        <v>822</v>
      </c>
      <c r="O169" s="45" t="s">
        <v>1898</v>
      </c>
      <c r="P169" s="30" t="s">
        <v>2199</v>
      </c>
      <c r="Q169" s="30"/>
      <c r="R169" s="19">
        <v>45</v>
      </c>
    </row>
    <row r="170" spans="1:18">
      <c r="A170" s="46">
        <v>3041</v>
      </c>
      <c r="B170" s="47">
        <v>1304101</v>
      </c>
      <c r="C170" s="47"/>
      <c r="D170" s="43" t="s">
        <v>358</v>
      </c>
      <c r="E170" s="48" t="s">
        <v>2</v>
      </c>
      <c r="F170" s="48" t="s">
        <v>295</v>
      </c>
      <c r="G170" s="48" t="s">
        <v>295</v>
      </c>
      <c r="H170" s="49" t="s">
        <v>1677</v>
      </c>
      <c r="I170" s="41" t="s">
        <v>26</v>
      </c>
      <c r="J170" s="73" t="s">
        <v>1751</v>
      </c>
      <c r="K170" s="75" t="s">
        <v>1752</v>
      </c>
      <c r="L170" s="43" t="s">
        <v>2206</v>
      </c>
      <c r="M170" s="43" t="s">
        <v>2207</v>
      </c>
      <c r="N170" s="44" t="s">
        <v>359</v>
      </c>
      <c r="O170" s="45" t="s">
        <v>1682</v>
      </c>
      <c r="P170" s="30" t="s">
        <v>2208</v>
      </c>
      <c r="Q170" s="30"/>
      <c r="R170" s="19">
        <v>1</v>
      </c>
    </row>
    <row r="171" spans="1:18">
      <c r="A171" s="46">
        <v>3068</v>
      </c>
      <c r="B171" s="47">
        <v>1306801</v>
      </c>
      <c r="C171" s="47"/>
      <c r="D171" s="43" t="s">
        <v>1276</v>
      </c>
      <c r="E171" s="48" t="s">
        <v>2</v>
      </c>
      <c r="F171" s="48" t="s">
        <v>295</v>
      </c>
      <c r="G171" s="48" t="s">
        <v>295</v>
      </c>
      <c r="H171" s="49" t="s">
        <v>1677</v>
      </c>
      <c r="I171" s="41" t="s">
        <v>20</v>
      </c>
      <c r="J171" s="73" t="s">
        <v>1756</v>
      </c>
      <c r="K171" s="75" t="s">
        <v>1757</v>
      </c>
      <c r="L171" s="43" t="s">
        <v>2209</v>
      </c>
      <c r="M171" s="43" t="s">
        <v>2210</v>
      </c>
      <c r="N171" s="44" t="s">
        <v>1277</v>
      </c>
      <c r="O171" s="45" t="s">
        <v>1682</v>
      </c>
      <c r="P171" s="30" t="s">
        <v>2211</v>
      </c>
      <c r="Q171" s="30"/>
      <c r="R171" s="19">
        <v>1</v>
      </c>
    </row>
    <row r="172" spans="1:18">
      <c r="A172" s="46">
        <v>3082</v>
      </c>
      <c r="B172" s="47">
        <v>1308201</v>
      </c>
      <c r="C172" s="47"/>
      <c r="D172" s="43" t="s">
        <v>1278</v>
      </c>
      <c r="E172" s="48" t="s">
        <v>2</v>
      </c>
      <c r="F172" s="48" t="s">
        <v>295</v>
      </c>
      <c r="G172" s="48" t="s">
        <v>66</v>
      </c>
      <c r="H172" s="49" t="s">
        <v>1677</v>
      </c>
      <c r="I172" s="41" t="s">
        <v>20</v>
      </c>
      <c r="J172" s="73" t="s">
        <v>1756</v>
      </c>
      <c r="K172" s="75" t="s">
        <v>1757</v>
      </c>
      <c r="L172" s="43" t="s">
        <v>2212</v>
      </c>
      <c r="M172" s="43" t="s">
        <v>2213</v>
      </c>
      <c r="N172" s="44" t="s">
        <v>1279</v>
      </c>
      <c r="O172" s="45" t="s">
        <v>1682</v>
      </c>
      <c r="P172" s="30" t="s">
        <v>2214</v>
      </c>
      <c r="Q172" s="30"/>
      <c r="R172" s="19">
        <v>1</v>
      </c>
    </row>
    <row r="173" spans="1:18">
      <c r="A173" s="53">
        <v>8801</v>
      </c>
      <c r="B173" s="47">
        <v>1880101</v>
      </c>
      <c r="C173" s="47"/>
      <c r="D173" s="43" t="s">
        <v>360</v>
      </c>
      <c r="E173" s="48" t="s">
        <v>31</v>
      </c>
      <c r="F173" s="48" t="s">
        <v>336</v>
      </c>
      <c r="G173" s="48" t="s">
        <v>336</v>
      </c>
      <c r="H173" s="49" t="s">
        <v>2215</v>
      </c>
      <c r="I173" s="41" t="s">
        <v>23</v>
      </c>
      <c r="J173" s="73" t="s">
        <v>1784</v>
      </c>
      <c r="K173" s="75" t="s">
        <v>1785</v>
      </c>
      <c r="L173" s="43" t="s">
        <v>2216</v>
      </c>
      <c r="M173" s="43" t="s">
        <v>2217</v>
      </c>
      <c r="N173" s="44" t="s">
        <v>361</v>
      </c>
      <c r="O173" s="45" t="s">
        <v>1682</v>
      </c>
      <c r="P173" s="30" t="s">
        <v>2218</v>
      </c>
      <c r="Q173" s="30"/>
      <c r="R173" s="19">
        <v>1</v>
      </c>
    </row>
    <row r="174" spans="1:18">
      <c r="A174" s="47">
        <v>3096</v>
      </c>
      <c r="B174" s="47">
        <v>1309601</v>
      </c>
      <c r="C174" s="47"/>
      <c r="D174" s="43" t="s">
        <v>597</v>
      </c>
      <c r="E174" s="48" t="s">
        <v>2</v>
      </c>
      <c r="F174" s="48" t="s">
        <v>336</v>
      </c>
      <c r="G174" s="48" t="s">
        <v>336</v>
      </c>
      <c r="H174" s="49" t="s">
        <v>1677</v>
      </c>
      <c r="I174" s="41" t="s">
        <v>12</v>
      </c>
      <c r="J174" s="73" t="s">
        <v>1739</v>
      </c>
      <c r="K174" s="75" t="s">
        <v>1740</v>
      </c>
      <c r="L174" s="43" t="s">
        <v>2219</v>
      </c>
      <c r="M174" s="43" t="s">
        <v>2220</v>
      </c>
      <c r="N174" s="44" t="s">
        <v>598</v>
      </c>
      <c r="O174" s="45" t="s">
        <v>1682</v>
      </c>
      <c r="P174" s="30" t="s">
        <v>2221</v>
      </c>
      <c r="Q174" s="30"/>
      <c r="R174" s="19">
        <v>1</v>
      </c>
    </row>
    <row r="175" spans="1:18">
      <c r="A175" s="46">
        <v>8590</v>
      </c>
      <c r="B175" s="47">
        <v>1859001</v>
      </c>
      <c r="C175" s="47"/>
      <c r="D175" s="43" t="s">
        <v>1037</v>
      </c>
      <c r="E175" s="48" t="s">
        <v>47</v>
      </c>
      <c r="F175" s="48" t="s">
        <v>303</v>
      </c>
      <c r="G175" s="48" t="s">
        <v>1819</v>
      </c>
      <c r="H175" s="49" t="s">
        <v>1830</v>
      </c>
      <c r="I175" s="41" t="s">
        <v>1820</v>
      </c>
      <c r="J175" s="73" t="s">
        <v>1821</v>
      </c>
      <c r="K175" s="75" t="s">
        <v>1822</v>
      </c>
      <c r="L175" s="43" t="s">
        <v>2222</v>
      </c>
      <c r="M175" s="43" t="s">
        <v>2223</v>
      </c>
      <c r="N175" s="44" t="s">
        <v>1038</v>
      </c>
      <c r="O175" s="45" t="s">
        <v>1898</v>
      </c>
      <c r="P175" s="30" t="s">
        <v>2224</v>
      </c>
      <c r="Q175" s="30">
        <v>1</v>
      </c>
      <c r="R175" s="19">
        <v>1</v>
      </c>
    </row>
    <row r="176" spans="1:18">
      <c r="A176" s="46">
        <v>3110</v>
      </c>
      <c r="B176" s="47">
        <v>1311001</v>
      </c>
      <c r="C176" s="47"/>
      <c r="D176" s="43" t="s">
        <v>1488</v>
      </c>
      <c r="E176" s="48" t="s">
        <v>2</v>
      </c>
      <c r="F176" s="48" t="s">
        <v>307</v>
      </c>
      <c r="G176" s="48" t="s">
        <v>295</v>
      </c>
      <c r="H176" s="49" t="s">
        <v>1677</v>
      </c>
      <c r="I176" s="41" t="s">
        <v>11</v>
      </c>
      <c r="J176" s="73" t="s">
        <v>1688</v>
      </c>
      <c r="K176" s="75" t="s">
        <v>1689</v>
      </c>
      <c r="L176" s="43" t="s">
        <v>2225</v>
      </c>
      <c r="M176" s="43" t="s">
        <v>2226</v>
      </c>
      <c r="N176" s="44" t="s">
        <v>1489</v>
      </c>
      <c r="O176" s="45" t="s">
        <v>1682</v>
      </c>
      <c r="P176" s="30" t="s">
        <v>2227</v>
      </c>
      <c r="Q176" s="30"/>
      <c r="R176" s="19">
        <v>1</v>
      </c>
    </row>
    <row r="177" spans="1:18">
      <c r="A177" s="51">
        <v>8062</v>
      </c>
      <c r="B177" s="47">
        <v>1806201</v>
      </c>
      <c r="C177" s="47"/>
      <c r="D177" s="43" t="s">
        <v>1490</v>
      </c>
      <c r="E177" s="48" t="s">
        <v>3</v>
      </c>
      <c r="F177" s="48" t="s">
        <v>307</v>
      </c>
      <c r="G177" s="48" t="s">
        <v>336</v>
      </c>
      <c r="H177" s="49" t="s">
        <v>1826</v>
      </c>
      <c r="I177" s="41" t="s">
        <v>11</v>
      </c>
      <c r="J177" s="73" t="s">
        <v>1688</v>
      </c>
      <c r="K177" s="75" t="s">
        <v>1689</v>
      </c>
      <c r="L177" s="43" t="s">
        <v>2228</v>
      </c>
      <c r="M177" s="43" t="s">
        <v>2229</v>
      </c>
      <c r="N177" s="44" t="s">
        <v>1491</v>
      </c>
      <c r="O177" s="45" t="s">
        <v>1747</v>
      </c>
      <c r="P177" s="30" t="s">
        <v>1829</v>
      </c>
      <c r="Q177" s="30">
        <v>0.5</v>
      </c>
      <c r="R177" s="19">
        <v>48</v>
      </c>
    </row>
    <row r="178" spans="1:18">
      <c r="A178" s="46">
        <v>3123</v>
      </c>
      <c r="B178" s="47">
        <v>1312301</v>
      </c>
      <c r="C178" s="47"/>
      <c r="D178" s="43" t="s">
        <v>1281</v>
      </c>
      <c r="E178" s="48" t="s">
        <v>2</v>
      </c>
      <c r="F178" s="48" t="s">
        <v>295</v>
      </c>
      <c r="G178" s="48" t="s">
        <v>295</v>
      </c>
      <c r="H178" s="49" t="s">
        <v>1677</v>
      </c>
      <c r="I178" s="41" t="s">
        <v>20</v>
      </c>
      <c r="J178" s="73" t="s">
        <v>1756</v>
      </c>
      <c r="K178" s="75" t="s">
        <v>1757</v>
      </c>
      <c r="L178" s="43" t="s">
        <v>2230</v>
      </c>
      <c r="M178" s="43" t="s">
        <v>2231</v>
      </c>
      <c r="N178" s="44" t="s">
        <v>1282</v>
      </c>
      <c r="O178" s="45" t="s">
        <v>1682</v>
      </c>
      <c r="P178" s="30" t="s">
        <v>2232</v>
      </c>
      <c r="Q178" s="30"/>
      <c r="R178" s="19">
        <v>1</v>
      </c>
    </row>
    <row r="179" spans="1:18">
      <c r="A179" s="46">
        <v>8245</v>
      </c>
      <c r="B179" s="47">
        <v>1824501</v>
      </c>
      <c r="C179" s="47"/>
      <c r="D179" s="43" t="s">
        <v>1283</v>
      </c>
      <c r="E179" s="48" t="s">
        <v>3</v>
      </c>
      <c r="F179" s="48" t="s">
        <v>295</v>
      </c>
      <c r="G179" s="48" t="s">
        <v>295</v>
      </c>
      <c r="H179" s="49" t="s">
        <v>1826</v>
      </c>
      <c r="I179" s="41" t="s">
        <v>20</v>
      </c>
      <c r="J179" s="73" t="s">
        <v>1756</v>
      </c>
      <c r="K179" s="75" t="s">
        <v>1757</v>
      </c>
      <c r="L179" s="43" t="s">
        <v>2233</v>
      </c>
      <c r="M179" s="43" t="s">
        <v>2234</v>
      </c>
      <c r="N179" s="44" t="s">
        <v>1284</v>
      </c>
      <c r="O179" s="45" t="s">
        <v>1747</v>
      </c>
      <c r="P179" s="19" t="s">
        <v>2235</v>
      </c>
      <c r="Q179" s="30">
        <v>0.5</v>
      </c>
      <c r="R179" s="19">
        <v>3</v>
      </c>
    </row>
    <row r="180" spans="1:18">
      <c r="A180" s="46">
        <v>6342</v>
      </c>
      <c r="B180" s="47">
        <v>1634201</v>
      </c>
      <c r="C180" s="47"/>
      <c r="D180" s="43" t="s">
        <v>1285</v>
      </c>
      <c r="E180" s="48" t="s">
        <v>2</v>
      </c>
      <c r="F180" s="48" t="s">
        <v>295</v>
      </c>
      <c r="G180" s="48" t="s">
        <v>295</v>
      </c>
      <c r="H180" s="49" t="s">
        <v>1677</v>
      </c>
      <c r="I180" s="41" t="s">
        <v>20</v>
      </c>
      <c r="J180" s="73" t="s">
        <v>1756</v>
      </c>
      <c r="K180" s="75" t="s">
        <v>1757</v>
      </c>
      <c r="L180" s="43" t="s">
        <v>2236</v>
      </c>
      <c r="M180" s="43" t="s">
        <v>2237</v>
      </c>
      <c r="N180" s="44" t="s">
        <v>1286</v>
      </c>
      <c r="O180" s="45" t="s">
        <v>1682</v>
      </c>
      <c r="P180" s="30" t="s">
        <v>2238</v>
      </c>
      <c r="Q180" s="30"/>
      <c r="R180" s="19">
        <v>1</v>
      </c>
    </row>
    <row r="181" spans="1:18">
      <c r="A181" s="52">
        <v>3137</v>
      </c>
      <c r="B181" s="47">
        <v>1313701</v>
      </c>
      <c r="C181" s="47"/>
      <c r="D181" s="43" t="s">
        <v>1039</v>
      </c>
      <c r="E181" s="48" t="s">
        <v>2</v>
      </c>
      <c r="F181" s="48" t="s">
        <v>303</v>
      </c>
      <c r="G181" s="48" t="s">
        <v>1819</v>
      </c>
      <c r="H181" s="49" t="s">
        <v>1677</v>
      </c>
      <c r="I181" s="41" t="s">
        <v>1820</v>
      </c>
      <c r="J181" s="73" t="s">
        <v>1821</v>
      </c>
      <c r="K181" s="75" t="s">
        <v>1822</v>
      </c>
      <c r="L181" s="43" t="s">
        <v>2239</v>
      </c>
      <c r="M181" s="43" t="s">
        <v>2240</v>
      </c>
      <c r="N181" s="44" t="s">
        <v>1040</v>
      </c>
      <c r="O181" s="45" t="s">
        <v>1682</v>
      </c>
      <c r="P181" s="30" t="s">
        <v>2241</v>
      </c>
      <c r="Q181" s="30"/>
      <c r="R181" s="19">
        <v>1</v>
      </c>
    </row>
    <row r="182" spans="1:18">
      <c r="A182" s="47">
        <v>3151</v>
      </c>
      <c r="B182" s="47">
        <v>1315101</v>
      </c>
      <c r="C182" s="47"/>
      <c r="D182" s="43" t="s">
        <v>827</v>
      </c>
      <c r="E182" s="48" t="s">
        <v>2</v>
      </c>
      <c r="F182" s="48" t="s">
        <v>357</v>
      </c>
      <c r="G182" s="48" t="s">
        <v>1819</v>
      </c>
      <c r="H182" s="49" t="s">
        <v>1677</v>
      </c>
      <c r="I182" s="41" t="s">
        <v>1721</v>
      </c>
      <c r="J182" s="73"/>
      <c r="K182" s="75" t="s">
        <v>1722</v>
      </c>
      <c r="L182" s="43" t="s">
        <v>2242</v>
      </c>
      <c r="M182" s="43" t="s">
        <v>2243</v>
      </c>
      <c r="N182" s="44" t="s">
        <v>828</v>
      </c>
      <c r="O182" s="45" t="s">
        <v>1682</v>
      </c>
      <c r="P182" s="30" t="s">
        <v>2244</v>
      </c>
      <c r="Q182" s="30"/>
      <c r="R182" s="19">
        <v>1</v>
      </c>
    </row>
    <row r="183" spans="1:18">
      <c r="A183" s="47">
        <v>3164</v>
      </c>
      <c r="B183" s="47">
        <v>1316401</v>
      </c>
      <c r="C183" s="47"/>
      <c r="D183" s="43" t="s">
        <v>829</v>
      </c>
      <c r="E183" s="48" t="s">
        <v>13</v>
      </c>
      <c r="F183" s="48" t="s">
        <v>357</v>
      </c>
      <c r="G183" s="48" t="s">
        <v>1819</v>
      </c>
      <c r="H183" s="49" t="s">
        <v>1677</v>
      </c>
      <c r="I183" s="41" t="s">
        <v>26</v>
      </c>
      <c r="J183" s="73" t="s">
        <v>1751</v>
      </c>
      <c r="K183" s="75" t="s">
        <v>1752</v>
      </c>
      <c r="L183" s="43" t="s">
        <v>2245</v>
      </c>
      <c r="M183" s="43" t="s">
        <v>2246</v>
      </c>
      <c r="N183" s="44" t="s">
        <v>830</v>
      </c>
      <c r="O183" s="45" t="s">
        <v>1682</v>
      </c>
      <c r="P183" s="30" t="s">
        <v>2247</v>
      </c>
      <c r="Q183" s="30"/>
      <c r="R183" s="19">
        <v>1</v>
      </c>
    </row>
    <row r="184" spans="1:18">
      <c r="A184" s="46">
        <v>3178</v>
      </c>
      <c r="B184" s="47">
        <v>1317801</v>
      </c>
      <c r="C184" s="47"/>
      <c r="D184" s="43" t="s">
        <v>1287</v>
      </c>
      <c r="E184" s="48" t="s">
        <v>2</v>
      </c>
      <c r="F184" s="48" t="s">
        <v>295</v>
      </c>
      <c r="G184" s="48" t="s">
        <v>295</v>
      </c>
      <c r="H184" s="49" t="s">
        <v>1677</v>
      </c>
      <c r="I184" s="41" t="s">
        <v>20</v>
      </c>
      <c r="J184" s="73" t="s">
        <v>1756</v>
      </c>
      <c r="K184" s="75" t="s">
        <v>1757</v>
      </c>
      <c r="L184" s="43" t="s">
        <v>2248</v>
      </c>
      <c r="M184" s="43" t="s">
        <v>2249</v>
      </c>
      <c r="N184" s="44" t="s">
        <v>1288</v>
      </c>
      <c r="O184" s="45" t="s">
        <v>1682</v>
      </c>
      <c r="P184" s="30" t="s">
        <v>2250</v>
      </c>
      <c r="Q184" s="30"/>
      <c r="R184" s="19">
        <v>1</v>
      </c>
    </row>
    <row r="185" spans="1:18">
      <c r="A185" s="47">
        <v>7432</v>
      </c>
      <c r="B185" s="47">
        <v>1743201</v>
      </c>
      <c r="C185" s="47"/>
      <c r="D185" s="43" t="s">
        <v>831</v>
      </c>
      <c r="E185" s="48" t="s">
        <v>2</v>
      </c>
      <c r="F185" s="48" t="s">
        <v>357</v>
      </c>
      <c r="G185" s="48" t="s">
        <v>1819</v>
      </c>
      <c r="H185" s="49" t="s">
        <v>1677</v>
      </c>
      <c r="I185" s="41" t="s">
        <v>1721</v>
      </c>
      <c r="J185" s="73"/>
      <c r="K185" s="75" t="s">
        <v>1722</v>
      </c>
      <c r="L185" s="43" t="s">
        <v>2251</v>
      </c>
      <c r="M185" s="43" t="s">
        <v>2252</v>
      </c>
      <c r="N185" s="44" t="s">
        <v>832</v>
      </c>
      <c r="O185" s="45" t="s">
        <v>1682</v>
      </c>
      <c r="P185" s="30" t="s">
        <v>2253</v>
      </c>
      <c r="Q185" s="30"/>
      <c r="R185" s="19">
        <v>1</v>
      </c>
    </row>
    <row r="186" spans="1:18">
      <c r="A186" s="46">
        <v>8102</v>
      </c>
      <c r="B186" s="47">
        <v>1810201</v>
      </c>
      <c r="C186" s="47"/>
      <c r="D186" s="43" t="s">
        <v>1041</v>
      </c>
      <c r="E186" s="48" t="s">
        <v>3</v>
      </c>
      <c r="F186" s="48" t="s">
        <v>303</v>
      </c>
      <c r="G186" s="48" t="s">
        <v>1819</v>
      </c>
      <c r="H186" s="49" t="s">
        <v>1826</v>
      </c>
      <c r="I186" s="41" t="s">
        <v>1820</v>
      </c>
      <c r="J186" s="73" t="s">
        <v>1821</v>
      </c>
      <c r="K186" s="75" t="s">
        <v>1822</v>
      </c>
      <c r="L186" s="43" t="s">
        <v>2254</v>
      </c>
      <c r="M186" s="43" t="s">
        <v>2255</v>
      </c>
      <c r="N186" s="44" t="s">
        <v>1042</v>
      </c>
      <c r="O186" s="45" t="s">
        <v>1747</v>
      </c>
      <c r="P186" s="30" t="s">
        <v>2256</v>
      </c>
      <c r="Q186" s="30">
        <v>0.5</v>
      </c>
      <c r="R186" s="19">
        <v>35</v>
      </c>
    </row>
    <row r="187" spans="1:18">
      <c r="A187" s="46">
        <v>3192</v>
      </c>
      <c r="B187" s="47">
        <v>1319201</v>
      </c>
      <c r="C187" s="47"/>
      <c r="D187" s="43" t="s">
        <v>1492</v>
      </c>
      <c r="E187" s="48" t="s">
        <v>2</v>
      </c>
      <c r="F187" s="48" t="s">
        <v>307</v>
      </c>
      <c r="G187" s="48" t="s">
        <v>336</v>
      </c>
      <c r="H187" s="49" t="s">
        <v>1677</v>
      </c>
      <c r="I187" s="41" t="s">
        <v>26</v>
      </c>
      <c r="J187" s="73" t="s">
        <v>1751</v>
      </c>
      <c r="K187" s="75" t="s">
        <v>1752</v>
      </c>
      <c r="L187" s="43" t="s">
        <v>2257</v>
      </c>
      <c r="M187" s="43" t="s">
        <v>2258</v>
      </c>
      <c r="N187" s="44" t="s">
        <v>1493</v>
      </c>
      <c r="O187" s="45" t="s">
        <v>1682</v>
      </c>
      <c r="P187" s="30" t="s">
        <v>2259</v>
      </c>
      <c r="Q187" s="30"/>
      <c r="R187" s="19">
        <v>1</v>
      </c>
    </row>
    <row r="188" spans="1:18">
      <c r="A188" s="46">
        <v>2741</v>
      </c>
      <c r="B188" s="47">
        <v>1274101</v>
      </c>
      <c r="C188" s="47"/>
      <c r="D188" s="43" t="s">
        <v>1289</v>
      </c>
      <c r="E188" s="48" t="s">
        <v>13</v>
      </c>
      <c r="F188" s="48" t="s">
        <v>295</v>
      </c>
      <c r="G188" s="48" t="s">
        <v>295</v>
      </c>
      <c r="H188" s="49" t="s">
        <v>1677</v>
      </c>
      <c r="I188" s="41" t="s">
        <v>20</v>
      </c>
      <c r="J188" s="73" t="s">
        <v>1756</v>
      </c>
      <c r="K188" s="75" t="s">
        <v>1757</v>
      </c>
      <c r="L188" s="43" t="s">
        <v>2260</v>
      </c>
      <c r="M188" s="43" t="s">
        <v>2261</v>
      </c>
      <c r="N188" s="44" t="s">
        <v>1290</v>
      </c>
      <c r="O188" s="45" t="s">
        <v>1682</v>
      </c>
      <c r="P188" s="30" t="s">
        <v>2262</v>
      </c>
      <c r="Q188" s="30"/>
      <c r="R188" s="19">
        <v>1</v>
      </c>
    </row>
    <row r="189" spans="1:18">
      <c r="A189" s="46">
        <v>3205</v>
      </c>
      <c r="B189" s="47">
        <v>1320501</v>
      </c>
      <c r="C189" s="47"/>
      <c r="D189" s="43" t="s">
        <v>153</v>
      </c>
      <c r="E189" s="48" t="s">
        <v>2</v>
      </c>
      <c r="F189" s="48" t="s">
        <v>66</v>
      </c>
      <c r="G189" s="48" t="s">
        <v>66</v>
      </c>
      <c r="H189" s="49" t="s">
        <v>1677</v>
      </c>
      <c r="I189" s="41" t="s">
        <v>10</v>
      </c>
      <c r="J189" s="73" t="s">
        <v>1678</v>
      </c>
      <c r="K189" s="76" t="s">
        <v>1679</v>
      </c>
      <c r="L189" s="43" t="s">
        <v>2263</v>
      </c>
      <c r="M189" s="43" t="s">
        <v>2264</v>
      </c>
      <c r="N189" s="44" t="s">
        <v>154</v>
      </c>
      <c r="O189" s="45" t="s">
        <v>1682</v>
      </c>
      <c r="P189" s="30" t="s">
        <v>2265</v>
      </c>
      <c r="Q189" s="30"/>
      <c r="R189" s="19">
        <v>1</v>
      </c>
    </row>
    <row r="190" spans="1:18">
      <c r="A190" s="51">
        <v>8517</v>
      </c>
      <c r="B190" s="47">
        <v>1851701</v>
      </c>
      <c r="C190" s="47">
        <v>1774139</v>
      </c>
      <c r="D190" s="43" t="s">
        <v>363</v>
      </c>
      <c r="E190" s="48" t="s">
        <v>15</v>
      </c>
      <c r="F190" s="48" t="s">
        <v>307</v>
      </c>
      <c r="G190" s="48" t="s">
        <v>336</v>
      </c>
      <c r="H190" s="49" t="s">
        <v>1830</v>
      </c>
      <c r="I190" s="41" t="s">
        <v>23</v>
      </c>
      <c r="J190" s="73" t="s">
        <v>1784</v>
      </c>
      <c r="K190" s="75" t="s">
        <v>1785</v>
      </c>
      <c r="L190" s="43" t="s">
        <v>2266</v>
      </c>
      <c r="M190" s="43" t="s">
        <v>2267</v>
      </c>
      <c r="N190" s="44" t="s">
        <v>364</v>
      </c>
      <c r="O190" s="45" t="s">
        <v>1682</v>
      </c>
      <c r="P190" s="30" t="s">
        <v>2268</v>
      </c>
      <c r="Q190" s="30"/>
      <c r="R190" s="19">
        <v>1</v>
      </c>
    </row>
    <row r="191" spans="1:18">
      <c r="A191" s="50">
        <v>3219</v>
      </c>
      <c r="B191" s="47">
        <v>1321901</v>
      </c>
      <c r="C191" s="47"/>
      <c r="D191" s="43" t="s">
        <v>599</v>
      </c>
      <c r="E191" s="48" t="s">
        <v>2</v>
      </c>
      <c r="F191" s="48" t="s">
        <v>336</v>
      </c>
      <c r="G191" s="48" t="s">
        <v>336</v>
      </c>
      <c r="H191" s="49" t="s">
        <v>1687</v>
      </c>
      <c r="I191" s="41" t="s">
        <v>12</v>
      </c>
      <c r="J191" s="73" t="s">
        <v>1739</v>
      </c>
      <c r="K191" s="75" t="s">
        <v>1740</v>
      </c>
      <c r="L191" s="43" t="s">
        <v>2269</v>
      </c>
      <c r="M191" s="43" t="s">
        <v>2270</v>
      </c>
      <c r="N191" s="44" t="s">
        <v>600</v>
      </c>
      <c r="O191" s="45" t="s">
        <v>1682</v>
      </c>
      <c r="P191" s="30" t="s">
        <v>2271</v>
      </c>
      <c r="Q191" s="30"/>
      <c r="R191" s="19">
        <v>1</v>
      </c>
    </row>
    <row r="192" spans="1:18">
      <c r="A192" s="51">
        <v>8516</v>
      </c>
      <c r="B192" s="47">
        <v>1851601</v>
      </c>
      <c r="C192" s="47"/>
      <c r="D192" s="43" t="s">
        <v>1494</v>
      </c>
      <c r="E192" s="48" t="s">
        <v>15</v>
      </c>
      <c r="F192" s="48" t="s">
        <v>307</v>
      </c>
      <c r="G192" s="48" t="s">
        <v>336</v>
      </c>
      <c r="H192" s="49" t="s">
        <v>1830</v>
      </c>
      <c r="I192" s="41" t="s">
        <v>26</v>
      </c>
      <c r="J192" s="73" t="s">
        <v>1751</v>
      </c>
      <c r="K192" s="75" t="s">
        <v>1752</v>
      </c>
      <c r="L192" s="43" t="s">
        <v>2272</v>
      </c>
      <c r="M192" s="43" t="s">
        <v>2273</v>
      </c>
      <c r="N192" s="44" t="s">
        <v>1495</v>
      </c>
      <c r="O192" s="45" t="s">
        <v>1898</v>
      </c>
      <c r="P192" s="30" t="s">
        <v>2274</v>
      </c>
      <c r="Q192" s="30">
        <v>1</v>
      </c>
      <c r="R192" s="19">
        <v>1</v>
      </c>
    </row>
    <row r="193" spans="1:19">
      <c r="A193" s="47">
        <v>5016</v>
      </c>
      <c r="B193" s="47">
        <v>1501601</v>
      </c>
      <c r="C193" s="47"/>
      <c r="D193" s="43" t="s">
        <v>833</v>
      </c>
      <c r="E193" s="48" t="s">
        <v>2</v>
      </c>
      <c r="F193" s="48" t="s">
        <v>357</v>
      </c>
      <c r="G193" s="48" t="s">
        <v>1819</v>
      </c>
      <c r="H193" s="49" t="s">
        <v>1677</v>
      </c>
      <c r="I193" s="41" t="s">
        <v>1721</v>
      </c>
      <c r="J193" s="73"/>
      <c r="K193" s="75" t="s">
        <v>1722</v>
      </c>
      <c r="L193" s="43" t="s">
        <v>2275</v>
      </c>
      <c r="M193" s="43" t="s">
        <v>2276</v>
      </c>
      <c r="N193" s="44" t="s">
        <v>834</v>
      </c>
      <c r="O193" s="45" t="s">
        <v>1682</v>
      </c>
      <c r="P193" s="30" t="s">
        <v>2277</v>
      </c>
      <c r="Q193" s="30"/>
      <c r="R193" s="19">
        <v>1</v>
      </c>
    </row>
    <row r="194" spans="1:19">
      <c r="A194" s="46">
        <v>3260</v>
      </c>
      <c r="B194" s="47">
        <v>1326001</v>
      </c>
      <c r="C194" s="47"/>
      <c r="D194" s="43" t="s">
        <v>1291</v>
      </c>
      <c r="E194" s="48" t="s">
        <v>2</v>
      </c>
      <c r="F194" s="48" t="s">
        <v>295</v>
      </c>
      <c r="G194" s="48" t="s">
        <v>295</v>
      </c>
      <c r="H194" s="49" t="s">
        <v>1677</v>
      </c>
      <c r="I194" s="41" t="s">
        <v>20</v>
      </c>
      <c r="J194" s="73" t="s">
        <v>1756</v>
      </c>
      <c r="K194" s="75" t="s">
        <v>1757</v>
      </c>
      <c r="L194" s="43" t="s">
        <v>2278</v>
      </c>
      <c r="M194" s="43" t="s">
        <v>2279</v>
      </c>
      <c r="N194" s="44" t="s">
        <v>1292</v>
      </c>
      <c r="O194" s="45" t="s">
        <v>1682</v>
      </c>
      <c r="P194" s="30" t="s">
        <v>2280</v>
      </c>
      <c r="Q194" s="30"/>
      <c r="R194" s="19">
        <v>1</v>
      </c>
    </row>
    <row r="195" spans="1:19">
      <c r="A195" s="46">
        <v>8596</v>
      </c>
      <c r="B195" s="47">
        <v>1859601</v>
      </c>
      <c r="C195" s="47"/>
      <c r="D195" s="43" t="s">
        <v>1294</v>
      </c>
      <c r="E195" s="48" t="s">
        <v>15</v>
      </c>
      <c r="F195" s="48" t="s">
        <v>295</v>
      </c>
      <c r="G195" s="48" t="s">
        <v>66</v>
      </c>
      <c r="H195" s="49" t="s">
        <v>1830</v>
      </c>
      <c r="I195" s="41" t="s">
        <v>20</v>
      </c>
      <c r="J195" s="73" t="s">
        <v>1756</v>
      </c>
      <c r="K195" s="75" t="s">
        <v>1757</v>
      </c>
      <c r="L195" s="43" t="s">
        <v>2281</v>
      </c>
      <c r="M195" s="43" t="s">
        <v>2282</v>
      </c>
      <c r="N195" s="44" t="s">
        <v>1295</v>
      </c>
      <c r="O195" s="45" t="s">
        <v>1898</v>
      </c>
      <c r="P195" s="30" t="s">
        <v>2283</v>
      </c>
      <c r="Q195" s="30">
        <v>1</v>
      </c>
      <c r="R195" s="19">
        <v>1</v>
      </c>
    </row>
    <row r="196" spans="1:19">
      <c r="A196" s="46">
        <v>3288</v>
      </c>
      <c r="B196" s="47">
        <v>1328801</v>
      </c>
      <c r="C196" s="47"/>
      <c r="D196" s="43" t="s">
        <v>1296</v>
      </c>
      <c r="E196" s="48" t="s">
        <v>2</v>
      </c>
      <c r="F196" s="48" t="s">
        <v>295</v>
      </c>
      <c r="G196" s="48" t="s">
        <v>295</v>
      </c>
      <c r="H196" s="49" t="s">
        <v>1677</v>
      </c>
      <c r="I196" s="41" t="s">
        <v>20</v>
      </c>
      <c r="J196" s="73" t="s">
        <v>1756</v>
      </c>
      <c r="K196" s="75" t="s">
        <v>1757</v>
      </c>
      <c r="L196" s="43" t="s">
        <v>2284</v>
      </c>
      <c r="M196" s="43" t="s">
        <v>2285</v>
      </c>
      <c r="N196" s="44" t="s">
        <v>1297</v>
      </c>
      <c r="O196" s="45" t="s">
        <v>1682</v>
      </c>
      <c r="P196" s="30" t="s">
        <v>2286</v>
      </c>
      <c r="Q196" s="30"/>
      <c r="R196" s="19">
        <v>1</v>
      </c>
    </row>
    <row r="197" spans="1:19">
      <c r="A197" s="46">
        <v>3302</v>
      </c>
      <c r="B197" s="47">
        <v>1330201</v>
      </c>
      <c r="C197" s="47"/>
      <c r="D197" s="43" t="s">
        <v>155</v>
      </c>
      <c r="E197" s="48" t="s">
        <v>2</v>
      </c>
      <c r="F197" s="48" t="s">
        <v>66</v>
      </c>
      <c r="G197" s="48" t="s">
        <v>66</v>
      </c>
      <c r="H197" s="49" t="s">
        <v>1677</v>
      </c>
      <c r="I197" s="41" t="s">
        <v>10</v>
      </c>
      <c r="J197" s="73" t="s">
        <v>1678</v>
      </c>
      <c r="K197" s="76" t="s">
        <v>1679</v>
      </c>
      <c r="L197" s="43" t="s">
        <v>2287</v>
      </c>
      <c r="M197" s="43" t="s">
        <v>2288</v>
      </c>
      <c r="N197" s="44" t="s">
        <v>156</v>
      </c>
      <c r="O197" s="45" t="s">
        <v>1682</v>
      </c>
      <c r="P197" s="30" t="s">
        <v>2289</v>
      </c>
      <c r="Q197" s="30"/>
      <c r="R197" s="19">
        <v>1</v>
      </c>
    </row>
    <row r="198" spans="1:19">
      <c r="A198" s="53">
        <v>1197</v>
      </c>
      <c r="B198" s="47">
        <v>1195202</v>
      </c>
      <c r="C198" s="47"/>
      <c r="D198" s="43" t="s">
        <v>366</v>
      </c>
      <c r="E198" s="48" t="s">
        <v>41</v>
      </c>
      <c r="F198" s="48" t="s">
        <v>295</v>
      </c>
      <c r="G198" s="48" t="s">
        <v>295</v>
      </c>
      <c r="H198" s="49"/>
      <c r="I198" s="41" t="s">
        <v>23</v>
      </c>
      <c r="J198" s="73" t="s">
        <v>1784</v>
      </c>
      <c r="K198" s="75" t="s">
        <v>1785</v>
      </c>
      <c r="L198" s="43" t="s">
        <v>2290</v>
      </c>
      <c r="M198" s="43" t="s">
        <v>2291</v>
      </c>
      <c r="N198" s="44" t="s">
        <v>367</v>
      </c>
      <c r="O198" s="45"/>
      <c r="P198" s="30"/>
      <c r="Q198" s="30"/>
      <c r="R198" s="19">
        <v>1</v>
      </c>
    </row>
    <row r="199" spans="1:19">
      <c r="A199" s="46">
        <v>8103</v>
      </c>
      <c r="B199" s="47">
        <v>1810301</v>
      </c>
      <c r="C199" s="47"/>
      <c r="D199" s="43" t="s">
        <v>158</v>
      </c>
      <c r="E199" s="48" t="s">
        <v>3</v>
      </c>
      <c r="F199" s="48" t="s">
        <v>66</v>
      </c>
      <c r="G199" s="48" t="s">
        <v>66</v>
      </c>
      <c r="H199" s="49" t="s">
        <v>1826</v>
      </c>
      <c r="I199" s="41" t="s">
        <v>10</v>
      </c>
      <c r="J199" s="73" t="s">
        <v>1678</v>
      </c>
      <c r="K199" s="76" t="s">
        <v>1679</v>
      </c>
      <c r="L199" s="43" t="s">
        <v>2292</v>
      </c>
      <c r="M199" s="43" t="s">
        <v>2293</v>
      </c>
      <c r="N199" s="44" t="s">
        <v>159</v>
      </c>
      <c r="O199" s="45" t="s">
        <v>1747</v>
      </c>
      <c r="P199" s="30" t="s">
        <v>1967</v>
      </c>
      <c r="Q199" s="30">
        <v>0.5</v>
      </c>
      <c r="R199" s="19">
        <v>49</v>
      </c>
      <c r="S199" s="30" t="s">
        <v>2294</v>
      </c>
    </row>
    <row r="200" spans="1:19" ht="13.35" customHeight="1">
      <c r="A200" s="46">
        <v>3329</v>
      </c>
      <c r="B200" s="47">
        <v>1332901</v>
      </c>
      <c r="C200" s="47"/>
      <c r="D200" s="43" t="s">
        <v>369</v>
      </c>
      <c r="E200" s="48" t="s">
        <v>2</v>
      </c>
      <c r="F200" s="48" t="s">
        <v>307</v>
      </c>
      <c r="G200" s="48" t="s">
        <v>336</v>
      </c>
      <c r="H200" s="49" t="s">
        <v>1711</v>
      </c>
      <c r="I200" s="41" t="s">
        <v>26</v>
      </c>
      <c r="J200" s="73" t="s">
        <v>1751</v>
      </c>
      <c r="K200" s="75" t="s">
        <v>1752</v>
      </c>
      <c r="L200" s="43" t="s">
        <v>2295</v>
      </c>
      <c r="M200" s="43" t="s">
        <v>2296</v>
      </c>
      <c r="N200" s="44" t="s">
        <v>370</v>
      </c>
      <c r="O200" s="45" t="s">
        <v>1682</v>
      </c>
      <c r="P200" s="30" t="s">
        <v>2297</v>
      </c>
      <c r="Q200" s="30"/>
      <c r="R200" s="19">
        <v>1</v>
      </c>
    </row>
    <row r="201" spans="1:19">
      <c r="A201" s="46">
        <v>8104</v>
      </c>
      <c r="B201" s="47">
        <v>1810401</v>
      </c>
      <c r="C201" s="47"/>
      <c r="D201" s="43" t="s">
        <v>160</v>
      </c>
      <c r="E201" s="48" t="s">
        <v>3</v>
      </c>
      <c r="F201" s="48" t="s">
        <v>66</v>
      </c>
      <c r="G201" s="48" t="s">
        <v>66</v>
      </c>
      <c r="H201" s="49" t="s">
        <v>1826</v>
      </c>
      <c r="I201" s="41" t="s">
        <v>10</v>
      </c>
      <c r="J201" s="73" t="s">
        <v>1678</v>
      </c>
      <c r="K201" s="76" t="s">
        <v>1679</v>
      </c>
      <c r="L201" s="43" t="s">
        <v>2298</v>
      </c>
      <c r="M201" s="43" t="s">
        <v>2299</v>
      </c>
      <c r="N201" s="44" t="s">
        <v>161</v>
      </c>
      <c r="O201" s="45" t="s">
        <v>1747</v>
      </c>
      <c r="P201" s="30" t="s">
        <v>2300</v>
      </c>
      <c r="Q201" s="30">
        <v>0.5</v>
      </c>
      <c r="R201" s="19">
        <v>22</v>
      </c>
    </row>
    <row r="202" spans="1:19">
      <c r="A202" s="52">
        <v>3335</v>
      </c>
      <c r="B202" s="47">
        <v>1333501</v>
      </c>
      <c r="C202" s="47"/>
      <c r="D202" s="43" t="s">
        <v>1043</v>
      </c>
      <c r="E202" s="48" t="s">
        <v>2</v>
      </c>
      <c r="F202" s="48" t="s">
        <v>303</v>
      </c>
      <c r="G202" s="48" t="s">
        <v>1819</v>
      </c>
      <c r="H202" s="49" t="s">
        <v>1677</v>
      </c>
      <c r="I202" s="41" t="s">
        <v>1820</v>
      </c>
      <c r="J202" s="73" t="s">
        <v>1821</v>
      </c>
      <c r="K202" s="75" t="s">
        <v>1822</v>
      </c>
      <c r="L202" s="43" t="s">
        <v>2301</v>
      </c>
      <c r="M202" s="43" t="s">
        <v>2302</v>
      </c>
      <c r="N202" s="44" t="s">
        <v>1044</v>
      </c>
      <c r="O202" s="45" t="s">
        <v>1682</v>
      </c>
      <c r="P202" s="30" t="s">
        <v>2303</v>
      </c>
      <c r="Q202" s="30"/>
      <c r="R202" s="19">
        <v>1</v>
      </c>
    </row>
    <row r="203" spans="1:19">
      <c r="A203" s="52">
        <v>3340</v>
      </c>
      <c r="B203" s="47">
        <v>1334001</v>
      </c>
      <c r="C203" s="47"/>
      <c r="D203" s="43" t="s">
        <v>1045</v>
      </c>
      <c r="E203" s="48" t="s">
        <v>2</v>
      </c>
      <c r="F203" s="48" t="s">
        <v>303</v>
      </c>
      <c r="G203" s="48" t="s">
        <v>1819</v>
      </c>
      <c r="H203" s="49" t="s">
        <v>1677</v>
      </c>
      <c r="I203" s="41" t="s">
        <v>1820</v>
      </c>
      <c r="J203" s="73" t="s">
        <v>1821</v>
      </c>
      <c r="K203" s="75" t="s">
        <v>1822</v>
      </c>
      <c r="L203" s="43" t="s">
        <v>2304</v>
      </c>
      <c r="M203" s="43" t="s">
        <v>2305</v>
      </c>
      <c r="N203" s="44" t="s">
        <v>1046</v>
      </c>
      <c r="O203" s="45" t="s">
        <v>1682</v>
      </c>
      <c r="P203" s="30" t="s">
        <v>2306</v>
      </c>
      <c r="Q203" s="30"/>
      <c r="R203" s="19">
        <v>1</v>
      </c>
    </row>
    <row r="204" spans="1:19">
      <c r="A204" s="46">
        <v>3356</v>
      </c>
      <c r="B204" s="47">
        <v>1335601</v>
      </c>
      <c r="C204" s="47"/>
      <c r="D204" s="43" t="s">
        <v>1496</v>
      </c>
      <c r="E204" s="48" t="s">
        <v>2</v>
      </c>
      <c r="F204" s="48" t="s">
        <v>307</v>
      </c>
      <c r="G204" s="48" t="s">
        <v>295</v>
      </c>
      <c r="H204" s="49" t="s">
        <v>1677</v>
      </c>
      <c r="I204" s="41" t="s">
        <v>26</v>
      </c>
      <c r="J204" s="73" t="s">
        <v>1751</v>
      </c>
      <c r="K204" s="75" t="s">
        <v>1752</v>
      </c>
      <c r="L204" s="43" t="s">
        <v>2307</v>
      </c>
      <c r="M204" s="43" t="s">
        <v>2308</v>
      </c>
      <c r="N204" s="44" t="s">
        <v>1497</v>
      </c>
      <c r="O204" s="45" t="s">
        <v>1682</v>
      </c>
      <c r="P204" s="30" t="s">
        <v>2309</v>
      </c>
      <c r="Q204" s="30"/>
      <c r="R204" s="19">
        <v>1</v>
      </c>
    </row>
    <row r="205" spans="1:19">
      <c r="A205" s="46">
        <v>2301</v>
      </c>
      <c r="B205" s="47">
        <v>1230101</v>
      </c>
      <c r="C205" s="47"/>
      <c r="D205" s="43" t="s">
        <v>162</v>
      </c>
      <c r="E205" s="48" t="s">
        <v>18</v>
      </c>
      <c r="F205" s="48" t="s">
        <v>66</v>
      </c>
      <c r="G205" s="48" t="s">
        <v>66</v>
      </c>
      <c r="H205" s="49" t="s">
        <v>1906</v>
      </c>
      <c r="I205" s="41" t="s">
        <v>10</v>
      </c>
      <c r="J205" s="73" t="s">
        <v>1678</v>
      </c>
      <c r="K205" s="76" t="s">
        <v>1679</v>
      </c>
      <c r="L205" s="43" t="s">
        <v>2310</v>
      </c>
      <c r="M205" s="43" t="s">
        <v>2311</v>
      </c>
      <c r="N205" s="44" t="s">
        <v>163</v>
      </c>
      <c r="O205" s="45" t="s">
        <v>1682</v>
      </c>
      <c r="P205" s="30" t="s">
        <v>2312</v>
      </c>
      <c r="Q205" s="30"/>
      <c r="R205" s="19">
        <v>1</v>
      </c>
    </row>
    <row r="206" spans="1:19">
      <c r="A206" s="52">
        <v>3377</v>
      </c>
      <c r="B206" s="47">
        <v>1337701</v>
      </c>
      <c r="C206" s="47"/>
      <c r="D206" s="43" t="s">
        <v>1047</v>
      </c>
      <c r="E206" s="48" t="s">
        <v>13</v>
      </c>
      <c r="F206" s="48" t="s">
        <v>303</v>
      </c>
      <c r="G206" s="48" t="s">
        <v>1819</v>
      </c>
      <c r="H206" s="49" t="s">
        <v>1677</v>
      </c>
      <c r="I206" s="41" t="s">
        <v>1820</v>
      </c>
      <c r="J206" s="73" t="s">
        <v>1821</v>
      </c>
      <c r="K206" s="75" t="s">
        <v>1822</v>
      </c>
      <c r="L206" s="43" t="s">
        <v>2313</v>
      </c>
      <c r="M206" s="43" t="s">
        <v>2314</v>
      </c>
      <c r="N206" s="44" t="s">
        <v>1048</v>
      </c>
      <c r="O206" s="45" t="s">
        <v>1682</v>
      </c>
      <c r="P206" s="30" t="s">
        <v>2315</v>
      </c>
      <c r="Q206" s="30"/>
      <c r="R206" s="19">
        <v>1</v>
      </c>
    </row>
    <row r="207" spans="1:19">
      <c r="A207" s="46">
        <v>3384</v>
      </c>
      <c r="B207" s="47">
        <v>1338401</v>
      </c>
      <c r="C207" s="47"/>
      <c r="D207" s="43" t="s">
        <v>164</v>
      </c>
      <c r="E207" s="48" t="s">
        <v>2</v>
      </c>
      <c r="F207" s="48" t="s">
        <v>66</v>
      </c>
      <c r="G207" s="48" t="s">
        <v>66</v>
      </c>
      <c r="H207" s="49" t="s">
        <v>1677</v>
      </c>
      <c r="I207" s="41" t="s">
        <v>10</v>
      </c>
      <c r="J207" s="73" t="s">
        <v>1678</v>
      </c>
      <c r="K207" s="76" t="s">
        <v>1679</v>
      </c>
      <c r="L207" s="43" t="s">
        <v>2316</v>
      </c>
      <c r="M207" s="43" t="s">
        <v>2317</v>
      </c>
      <c r="N207" s="44" t="s">
        <v>165</v>
      </c>
      <c r="O207" s="45" t="s">
        <v>1682</v>
      </c>
      <c r="P207" s="30" t="s">
        <v>2318</v>
      </c>
      <c r="Q207" s="30"/>
      <c r="R207" s="19">
        <v>1</v>
      </c>
    </row>
    <row r="208" spans="1:19">
      <c r="A208" s="46">
        <v>2386</v>
      </c>
      <c r="B208" s="47">
        <v>1238601</v>
      </c>
      <c r="C208" s="47"/>
      <c r="D208" s="43" t="s">
        <v>1498</v>
      </c>
      <c r="E208" s="48" t="s">
        <v>2</v>
      </c>
      <c r="F208" s="48" t="s">
        <v>307</v>
      </c>
      <c r="G208" s="48" t="s">
        <v>336</v>
      </c>
      <c r="H208" s="49" t="s">
        <v>1677</v>
      </c>
      <c r="I208" s="41" t="s">
        <v>26</v>
      </c>
      <c r="J208" s="73" t="s">
        <v>1751</v>
      </c>
      <c r="K208" s="75" t="s">
        <v>1752</v>
      </c>
      <c r="L208" s="43" t="s">
        <v>2319</v>
      </c>
      <c r="M208" s="43" t="s">
        <v>2320</v>
      </c>
      <c r="N208" s="44" t="s">
        <v>1499</v>
      </c>
      <c r="O208" s="45" t="s">
        <v>1682</v>
      </c>
      <c r="P208" s="30" t="s">
        <v>2321</v>
      </c>
      <c r="Q208" s="30"/>
      <c r="R208" s="19">
        <v>1</v>
      </c>
    </row>
    <row r="209" spans="1:19">
      <c r="A209" s="46">
        <v>3397</v>
      </c>
      <c r="B209" s="47">
        <v>1339701</v>
      </c>
      <c r="C209" s="47"/>
      <c r="D209" s="43" t="s">
        <v>372</v>
      </c>
      <c r="E209" s="48" t="s">
        <v>2</v>
      </c>
      <c r="F209" s="48" t="s">
        <v>307</v>
      </c>
      <c r="G209" s="48" t="s">
        <v>336</v>
      </c>
      <c r="H209" s="49" t="s">
        <v>1711</v>
      </c>
      <c r="I209" s="41" t="s">
        <v>26</v>
      </c>
      <c r="J209" s="73" t="s">
        <v>1751</v>
      </c>
      <c r="K209" s="75" t="s">
        <v>1752</v>
      </c>
      <c r="L209" s="43" t="s">
        <v>2322</v>
      </c>
      <c r="M209" s="43" t="s">
        <v>2323</v>
      </c>
      <c r="N209" s="44" t="s">
        <v>373</v>
      </c>
      <c r="O209" s="45" t="s">
        <v>1682</v>
      </c>
      <c r="P209" s="30" t="s">
        <v>2324</v>
      </c>
      <c r="Q209" s="30"/>
      <c r="R209" s="19">
        <v>1</v>
      </c>
    </row>
    <row r="210" spans="1:19">
      <c r="A210" s="50">
        <v>3315</v>
      </c>
      <c r="B210" s="47">
        <v>1331501</v>
      </c>
      <c r="C210" s="47"/>
      <c r="D210" s="43" t="s">
        <v>601</v>
      </c>
      <c r="E210" s="48" t="s">
        <v>2</v>
      </c>
      <c r="F210" s="48" t="s">
        <v>336</v>
      </c>
      <c r="G210" s="48" t="s">
        <v>336</v>
      </c>
      <c r="H210" s="49" t="s">
        <v>1711</v>
      </c>
      <c r="I210" s="41" t="s">
        <v>12</v>
      </c>
      <c r="J210" s="73" t="s">
        <v>1739</v>
      </c>
      <c r="K210" s="75" t="s">
        <v>1740</v>
      </c>
      <c r="L210" s="43" t="s">
        <v>2325</v>
      </c>
      <c r="M210" s="43" t="s">
        <v>2326</v>
      </c>
      <c r="N210" s="44" t="s">
        <v>602</v>
      </c>
      <c r="O210" s="45" t="s">
        <v>1682</v>
      </c>
      <c r="P210" s="30" t="s">
        <v>2327</v>
      </c>
      <c r="Q210" s="30"/>
      <c r="R210" s="19">
        <v>1</v>
      </c>
    </row>
    <row r="211" spans="1:19">
      <c r="A211" s="46">
        <v>3425</v>
      </c>
      <c r="B211" s="47">
        <v>1342501</v>
      </c>
      <c r="C211" s="47"/>
      <c r="D211" s="43" t="s">
        <v>166</v>
      </c>
      <c r="E211" s="48" t="s">
        <v>2</v>
      </c>
      <c r="F211" s="48" t="s">
        <v>66</v>
      </c>
      <c r="G211" s="48" t="s">
        <v>66</v>
      </c>
      <c r="H211" s="49" t="s">
        <v>1677</v>
      </c>
      <c r="I211" s="41" t="s">
        <v>10</v>
      </c>
      <c r="J211" s="73" t="s">
        <v>1678</v>
      </c>
      <c r="K211" s="76" t="s">
        <v>1679</v>
      </c>
      <c r="L211" s="43" t="s">
        <v>2328</v>
      </c>
      <c r="M211" s="43" t="s">
        <v>2329</v>
      </c>
      <c r="N211" s="44" t="s">
        <v>167</v>
      </c>
      <c r="O211" s="45" t="s">
        <v>1682</v>
      </c>
      <c r="P211" s="30" t="s">
        <v>2330</v>
      </c>
      <c r="Q211" s="30"/>
      <c r="R211" s="19">
        <v>1</v>
      </c>
    </row>
    <row r="212" spans="1:19">
      <c r="A212" s="47">
        <v>3438</v>
      </c>
      <c r="B212" s="47">
        <v>1343801</v>
      </c>
      <c r="C212" s="47"/>
      <c r="D212" s="43" t="s">
        <v>835</v>
      </c>
      <c r="E212" s="48" t="s">
        <v>13</v>
      </c>
      <c r="F212" s="48" t="s">
        <v>357</v>
      </c>
      <c r="G212" s="48" t="s">
        <v>1819</v>
      </c>
      <c r="H212" s="49" t="s">
        <v>1677</v>
      </c>
      <c r="I212" s="41" t="s">
        <v>1721</v>
      </c>
      <c r="J212" s="73"/>
      <c r="K212" s="75" t="s">
        <v>1722</v>
      </c>
      <c r="L212" s="43" t="s">
        <v>2331</v>
      </c>
      <c r="M212" s="43" t="s">
        <v>2332</v>
      </c>
      <c r="N212" s="44" t="s">
        <v>836</v>
      </c>
      <c r="O212" s="45" t="s">
        <v>1682</v>
      </c>
      <c r="P212" s="30" t="s">
        <v>2333</v>
      </c>
      <c r="Q212" s="30"/>
      <c r="R212" s="19">
        <v>1</v>
      </c>
    </row>
    <row r="213" spans="1:19">
      <c r="A213" s="46">
        <v>8110</v>
      </c>
      <c r="B213" s="47">
        <v>1811001</v>
      </c>
      <c r="C213" s="47"/>
      <c r="D213" s="43" t="s">
        <v>168</v>
      </c>
      <c r="E213" s="48" t="s">
        <v>3</v>
      </c>
      <c r="F213" s="48" t="s">
        <v>66</v>
      </c>
      <c r="G213" s="48" t="s">
        <v>66</v>
      </c>
      <c r="H213" s="49" t="s">
        <v>1826</v>
      </c>
      <c r="I213" s="41" t="s">
        <v>10</v>
      </c>
      <c r="J213" s="73" t="s">
        <v>1678</v>
      </c>
      <c r="K213" s="76" t="s">
        <v>1679</v>
      </c>
      <c r="L213" s="43" t="s">
        <v>2334</v>
      </c>
      <c r="M213" s="43" t="s">
        <v>2335</v>
      </c>
      <c r="N213" s="44" t="s">
        <v>169</v>
      </c>
      <c r="O213" s="45" t="s">
        <v>1747</v>
      </c>
      <c r="P213" s="30" t="s">
        <v>2300</v>
      </c>
      <c r="Q213" s="30">
        <v>0.5</v>
      </c>
      <c r="R213" s="19">
        <v>22</v>
      </c>
    </row>
    <row r="214" spans="1:19">
      <c r="A214" s="46">
        <v>3452</v>
      </c>
      <c r="B214" s="47">
        <v>1345201</v>
      </c>
      <c r="C214" s="47"/>
      <c r="D214" s="43" t="s">
        <v>170</v>
      </c>
      <c r="E214" s="48" t="s">
        <v>2</v>
      </c>
      <c r="F214" s="48" t="s">
        <v>66</v>
      </c>
      <c r="G214" s="48" t="s">
        <v>66</v>
      </c>
      <c r="H214" s="49" t="s">
        <v>1677</v>
      </c>
      <c r="I214" s="41" t="s">
        <v>10</v>
      </c>
      <c r="J214" s="73" t="s">
        <v>1678</v>
      </c>
      <c r="K214" s="76" t="s">
        <v>1679</v>
      </c>
      <c r="L214" s="43" t="s">
        <v>2336</v>
      </c>
      <c r="M214" s="43" t="s">
        <v>2337</v>
      </c>
      <c r="N214" s="44" t="s">
        <v>171</v>
      </c>
      <c r="O214" s="45" t="s">
        <v>1682</v>
      </c>
      <c r="P214" s="30" t="s">
        <v>2338</v>
      </c>
      <c r="Q214" s="30"/>
      <c r="R214" s="19">
        <v>1</v>
      </c>
    </row>
    <row r="215" spans="1:19">
      <c r="A215" s="46">
        <v>3466</v>
      </c>
      <c r="B215" s="47">
        <v>1346601</v>
      </c>
      <c r="C215" s="47"/>
      <c r="D215" s="43" t="s">
        <v>172</v>
      </c>
      <c r="E215" s="48" t="s">
        <v>2</v>
      </c>
      <c r="F215" s="48" t="s">
        <v>66</v>
      </c>
      <c r="G215" s="48" t="s">
        <v>66</v>
      </c>
      <c r="H215" s="49" t="s">
        <v>1677</v>
      </c>
      <c r="I215" s="41" t="s">
        <v>10</v>
      </c>
      <c r="J215" s="73" t="s">
        <v>1678</v>
      </c>
      <c r="K215" s="76" t="s">
        <v>1679</v>
      </c>
      <c r="L215" s="43" t="s">
        <v>2339</v>
      </c>
      <c r="M215" s="43" t="s">
        <v>2340</v>
      </c>
      <c r="N215" s="44" t="s">
        <v>173</v>
      </c>
      <c r="O215" s="45" t="s">
        <v>1682</v>
      </c>
      <c r="P215" s="30" t="s">
        <v>2341</v>
      </c>
      <c r="Q215" s="30"/>
      <c r="R215" s="19">
        <v>1</v>
      </c>
    </row>
    <row r="216" spans="1:19">
      <c r="A216" s="46">
        <v>3479</v>
      </c>
      <c r="B216" s="47">
        <v>1347901</v>
      </c>
      <c r="C216" s="47"/>
      <c r="D216" s="43" t="s">
        <v>1500</v>
      </c>
      <c r="E216" s="48" t="s">
        <v>2</v>
      </c>
      <c r="F216" s="48" t="s">
        <v>307</v>
      </c>
      <c r="G216" s="48" t="s">
        <v>295</v>
      </c>
      <c r="H216" s="49" t="s">
        <v>1711</v>
      </c>
      <c r="I216" s="41" t="s">
        <v>11</v>
      </c>
      <c r="J216" s="73" t="s">
        <v>1688</v>
      </c>
      <c r="K216" s="75" t="s">
        <v>1689</v>
      </c>
      <c r="L216" s="43" t="s">
        <v>2342</v>
      </c>
      <c r="M216" s="43" t="s">
        <v>2343</v>
      </c>
      <c r="N216" s="44" t="s">
        <v>1501</v>
      </c>
      <c r="O216" s="45" t="s">
        <v>1682</v>
      </c>
      <c r="P216" s="30" t="s">
        <v>2344</v>
      </c>
      <c r="Q216" s="30"/>
      <c r="R216" s="19">
        <v>1</v>
      </c>
    </row>
    <row r="217" spans="1:19">
      <c r="A217" s="46">
        <v>8600</v>
      </c>
      <c r="B217" s="47">
        <v>1860001</v>
      </c>
      <c r="C217" s="47"/>
      <c r="D217" s="43" t="s">
        <v>1298</v>
      </c>
      <c r="E217" s="48" t="s">
        <v>15</v>
      </c>
      <c r="F217" s="48" t="s">
        <v>295</v>
      </c>
      <c r="G217" s="48" t="s">
        <v>295</v>
      </c>
      <c r="H217" s="49" t="s">
        <v>1830</v>
      </c>
      <c r="I217" s="41" t="s">
        <v>20</v>
      </c>
      <c r="J217" s="73" t="s">
        <v>1756</v>
      </c>
      <c r="K217" s="75" t="s">
        <v>1757</v>
      </c>
      <c r="L217" s="43" t="s">
        <v>2345</v>
      </c>
      <c r="M217" s="43" t="s">
        <v>2346</v>
      </c>
      <c r="N217" s="44" t="s">
        <v>1299</v>
      </c>
      <c r="O217" s="45" t="s">
        <v>1898</v>
      </c>
      <c r="P217" s="30" t="s">
        <v>2347</v>
      </c>
      <c r="Q217" s="30">
        <v>1</v>
      </c>
      <c r="R217" s="19">
        <v>1</v>
      </c>
    </row>
    <row r="218" spans="1:19">
      <c r="A218" s="51">
        <v>8738</v>
      </c>
      <c r="B218" s="47">
        <v>1873801</v>
      </c>
      <c r="C218" s="47"/>
      <c r="D218" s="43" t="s">
        <v>375</v>
      </c>
      <c r="E218" s="48" t="s">
        <v>15</v>
      </c>
      <c r="F218" s="48" t="s">
        <v>307</v>
      </c>
      <c r="G218" s="48" t="s">
        <v>336</v>
      </c>
      <c r="H218" s="49" t="s">
        <v>1830</v>
      </c>
      <c r="I218" s="41" t="s">
        <v>23</v>
      </c>
      <c r="J218" s="73" t="s">
        <v>1784</v>
      </c>
      <c r="K218" s="75" t="s">
        <v>1785</v>
      </c>
      <c r="L218" s="43" t="s">
        <v>2348</v>
      </c>
      <c r="M218" s="43" t="s">
        <v>2349</v>
      </c>
      <c r="N218" s="44" t="s">
        <v>376</v>
      </c>
      <c r="O218" s="45" t="s">
        <v>1898</v>
      </c>
      <c r="P218" s="30" t="s">
        <v>2350</v>
      </c>
      <c r="Q218" s="30">
        <v>1</v>
      </c>
      <c r="R218" s="19">
        <v>1</v>
      </c>
    </row>
    <row r="219" spans="1:19">
      <c r="A219" s="51">
        <v>5173</v>
      </c>
      <c r="B219" s="47">
        <v>1517301</v>
      </c>
      <c r="C219" s="47"/>
      <c r="D219" s="43" t="s">
        <v>1502</v>
      </c>
      <c r="E219" s="48" t="s">
        <v>3</v>
      </c>
      <c r="F219" s="48" t="s">
        <v>307</v>
      </c>
      <c r="G219" s="48" t="s">
        <v>336</v>
      </c>
      <c r="H219" s="49" t="s">
        <v>1826</v>
      </c>
      <c r="I219" s="41" t="s">
        <v>11</v>
      </c>
      <c r="J219" s="73" t="s">
        <v>1688</v>
      </c>
      <c r="K219" s="75" t="s">
        <v>1689</v>
      </c>
      <c r="L219" s="43" t="s">
        <v>2351</v>
      </c>
      <c r="M219" s="43" t="s">
        <v>2352</v>
      </c>
      <c r="N219" s="44" t="s">
        <v>1503</v>
      </c>
      <c r="O219" s="45" t="s">
        <v>1747</v>
      </c>
      <c r="P219" s="30" t="s">
        <v>2353</v>
      </c>
      <c r="Q219" s="30">
        <v>0.5</v>
      </c>
      <c r="R219" s="19">
        <v>5</v>
      </c>
    </row>
    <row r="220" spans="1:19">
      <c r="A220" s="51">
        <v>7722</v>
      </c>
      <c r="B220" s="47">
        <v>1772201</v>
      </c>
      <c r="C220" s="47"/>
      <c r="D220" s="43" t="s">
        <v>1504</v>
      </c>
      <c r="E220" s="48" t="s">
        <v>15</v>
      </c>
      <c r="F220" s="48" t="s">
        <v>307</v>
      </c>
      <c r="G220" s="48" t="s">
        <v>336</v>
      </c>
      <c r="H220" s="49" t="s">
        <v>1830</v>
      </c>
      <c r="I220" s="41" t="s">
        <v>11</v>
      </c>
      <c r="J220" s="73" t="s">
        <v>1688</v>
      </c>
      <c r="K220" s="75" t="s">
        <v>1689</v>
      </c>
      <c r="L220" s="43" t="s">
        <v>2354</v>
      </c>
      <c r="M220" s="43" t="s">
        <v>2355</v>
      </c>
      <c r="N220" s="44" t="s">
        <v>1505</v>
      </c>
      <c r="O220" s="45" t="s">
        <v>1898</v>
      </c>
      <c r="P220" s="30" t="s">
        <v>2356</v>
      </c>
      <c r="Q220" s="30">
        <v>1</v>
      </c>
      <c r="R220" s="19">
        <v>1</v>
      </c>
    </row>
    <row r="221" spans="1:19">
      <c r="A221" s="46">
        <v>8518</v>
      </c>
      <c r="B221" s="47">
        <v>1851801</v>
      </c>
      <c r="C221" s="47"/>
      <c r="D221" s="43" t="s">
        <v>175</v>
      </c>
      <c r="E221" s="48" t="s">
        <v>15</v>
      </c>
      <c r="F221" s="48" t="s">
        <v>66</v>
      </c>
      <c r="G221" s="48" t="s">
        <v>66</v>
      </c>
      <c r="H221" s="49" t="s">
        <v>1830</v>
      </c>
      <c r="I221" s="41" t="s">
        <v>10</v>
      </c>
      <c r="J221" s="73" t="s">
        <v>1678</v>
      </c>
      <c r="K221" s="76" t="s">
        <v>1679</v>
      </c>
      <c r="L221" s="43" t="s">
        <v>2357</v>
      </c>
      <c r="M221" s="43" t="s">
        <v>2358</v>
      </c>
      <c r="N221" s="44" t="s">
        <v>176</v>
      </c>
      <c r="O221" s="45" t="s">
        <v>1898</v>
      </c>
      <c r="P221" s="19" t="s">
        <v>1967</v>
      </c>
      <c r="Q221" s="30">
        <v>0.5</v>
      </c>
      <c r="R221" s="19">
        <v>51</v>
      </c>
      <c r="S221" s="30" t="s">
        <v>2359</v>
      </c>
    </row>
    <row r="222" spans="1:19">
      <c r="A222" s="46">
        <v>8112</v>
      </c>
      <c r="B222" s="47">
        <v>1811201</v>
      </c>
      <c r="C222" s="47"/>
      <c r="D222" s="43" t="s">
        <v>177</v>
      </c>
      <c r="E222" s="48" t="s">
        <v>3</v>
      </c>
      <c r="F222" s="48" t="s">
        <v>66</v>
      </c>
      <c r="G222" s="48" t="s">
        <v>66</v>
      </c>
      <c r="H222" s="49" t="s">
        <v>1994</v>
      </c>
      <c r="I222" s="41" t="s">
        <v>10</v>
      </c>
      <c r="J222" s="73" t="s">
        <v>1678</v>
      </c>
      <c r="K222" s="76" t="s">
        <v>1679</v>
      </c>
      <c r="L222" s="43" t="s">
        <v>2360</v>
      </c>
      <c r="M222" s="43" t="s">
        <v>2361</v>
      </c>
      <c r="N222" s="44" t="s">
        <v>178</v>
      </c>
      <c r="O222" s="45" t="s">
        <v>1747</v>
      </c>
      <c r="P222" s="30" t="s">
        <v>2362</v>
      </c>
      <c r="Q222" s="30">
        <v>0.5</v>
      </c>
      <c r="R222" s="19">
        <v>47</v>
      </c>
    </row>
    <row r="223" spans="1:19">
      <c r="A223" s="47">
        <v>3493</v>
      </c>
      <c r="B223" s="47">
        <v>1349301</v>
      </c>
      <c r="C223" s="47"/>
      <c r="D223" s="43" t="s">
        <v>838</v>
      </c>
      <c r="E223" s="48" t="s">
        <v>2</v>
      </c>
      <c r="F223" s="48" t="s">
        <v>357</v>
      </c>
      <c r="G223" s="48" t="s">
        <v>1819</v>
      </c>
      <c r="H223" s="49" t="s">
        <v>1677</v>
      </c>
      <c r="I223" s="41" t="s">
        <v>1721</v>
      </c>
      <c r="J223" s="73"/>
      <c r="K223" s="75" t="s">
        <v>1722</v>
      </c>
      <c r="L223" s="43" t="s">
        <v>2363</v>
      </c>
      <c r="M223" s="43" t="s">
        <v>2364</v>
      </c>
      <c r="N223" s="44" t="s">
        <v>839</v>
      </c>
      <c r="O223" s="45" t="s">
        <v>1682</v>
      </c>
      <c r="P223" s="30" t="s">
        <v>2365</v>
      </c>
      <c r="Q223" s="30"/>
      <c r="R223" s="19">
        <v>1</v>
      </c>
    </row>
    <row r="224" spans="1:19">
      <c r="A224" s="46">
        <v>7667</v>
      </c>
      <c r="B224" s="47">
        <v>1766701</v>
      </c>
      <c r="C224" s="47"/>
      <c r="D224" s="43" t="s">
        <v>180</v>
      </c>
      <c r="E224" s="48" t="s">
        <v>15</v>
      </c>
      <c r="F224" s="55" t="s">
        <v>66</v>
      </c>
      <c r="G224" s="55" t="s">
        <v>66</v>
      </c>
      <c r="H224" s="49" t="s">
        <v>1830</v>
      </c>
      <c r="I224" s="41" t="s">
        <v>10</v>
      </c>
      <c r="J224" s="73" t="s">
        <v>1678</v>
      </c>
      <c r="K224" s="76" t="s">
        <v>1679</v>
      </c>
      <c r="L224" s="43" t="s">
        <v>2366</v>
      </c>
      <c r="M224" s="43" t="s">
        <v>2367</v>
      </c>
      <c r="N224" s="44" t="s">
        <v>181</v>
      </c>
      <c r="O224" s="45" t="s">
        <v>1898</v>
      </c>
      <c r="P224" s="30" t="s">
        <v>2368</v>
      </c>
      <c r="Q224" s="30">
        <v>1</v>
      </c>
      <c r="R224" s="19">
        <v>1</v>
      </c>
    </row>
    <row r="225" spans="1:18">
      <c r="A225" s="46">
        <v>3507</v>
      </c>
      <c r="B225" s="47">
        <v>1350701</v>
      </c>
      <c r="C225" s="47"/>
      <c r="D225" s="43" t="s">
        <v>377</v>
      </c>
      <c r="E225" s="48" t="s">
        <v>2</v>
      </c>
      <c r="F225" s="48" t="s">
        <v>307</v>
      </c>
      <c r="G225" s="48" t="s">
        <v>336</v>
      </c>
      <c r="H225" s="49" t="s">
        <v>1711</v>
      </c>
      <c r="I225" s="41" t="s">
        <v>26</v>
      </c>
      <c r="J225" s="73" t="s">
        <v>1751</v>
      </c>
      <c r="K225" s="75" t="s">
        <v>1752</v>
      </c>
      <c r="L225" s="43" t="s">
        <v>2369</v>
      </c>
      <c r="M225" s="43" t="s">
        <v>2370</v>
      </c>
      <c r="N225" s="44" t="s">
        <v>378</v>
      </c>
      <c r="O225" s="45" t="s">
        <v>1682</v>
      </c>
      <c r="P225" s="30" t="s">
        <v>2371</v>
      </c>
      <c r="Q225" s="30"/>
      <c r="R225" s="19">
        <v>1</v>
      </c>
    </row>
    <row r="226" spans="1:18">
      <c r="A226" s="51">
        <v>8614</v>
      </c>
      <c r="B226" s="47">
        <v>1861401</v>
      </c>
      <c r="C226" s="47"/>
      <c r="D226" s="43" t="s">
        <v>1506</v>
      </c>
      <c r="E226" s="48" t="s">
        <v>21</v>
      </c>
      <c r="F226" s="48" t="s">
        <v>307</v>
      </c>
      <c r="G226" s="48" t="s">
        <v>336</v>
      </c>
      <c r="H226" s="49" t="s">
        <v>2161</v>
      </c>
      <c r="I226" s="41" t="s">
        <v>26</v>
      </c>
      <c r="J226" s="73" t="s">
        <v>1751</v>
      </c>
      <c r="K226" s="75" t="s">
        <v>1752</v>
      </c>
      <c r="L226" s="43" t="s">
        <v>2372</v>
      </c>
      <c r="M226" s="43" t="s">
        <v>2373</v>
      </c>
      <c r="N226" s="44" t="s">
        <v>1507</v>
      </c>
      <c r="O226" s="45" t="s">
        <v>1898</v>
      </c>
      <c r="P226" s="30" t="s">
        <v>2374</v>
      </c>
      <c r="Q226" s="30">
        <v>1</v>
      </c>
      <c r="R226" s="19">
        <v>1</v>
      </c>
    </row>
    <row r="227" spans="1:18">
      <c r="A227" s="53">
        <v>8788</v>
      </c>
      <c r="B227" s="47">
        <v>1878801</v>
      </c>
      <c r="C227" s="47"/>
      <c r="D227" s="43" t="s">
        <v>379</v>
      </c>
      <c r="E227" s="48" t="s">
        <v>29</v>
      </c>
      <c r="F227" s="48" t="s">
        <v>357</v>
      </c>
      <c r="G227" s="48" t="s">
        <v>1819</v>
      </c>
      <c r="H227" s="49" t="s">
        <v>1830</v>
      </c>
      <c r="I227" s="41" t="s">
        <v>23</v>
      </c>
      <c r="J227" s="73" t="s">
        <v>1784</v>
      </c>
      <c r="K227" s="75" t="s">
        <v>1785</v>
      </c>
      <c r="L227" s="43" t="s">
        <v>2375</v>
      </c>
      <c r="M227" s="43" t="s">
        <v>2376</v>
      </c>
      <c r="N227" s="44" t="s">
        <v>380</v>
      </c>
      <c r="O227" s="45"/>
      <c r="P227" s="30"/>
      <c r="Q227" s="30"/>
      <c r="R227" s="19">
        <v>1</v>
      </c>
    </row>
    <row r="228" spans="1:18">
      <c r="A228" s="51">
        <v>8710</v>
      </c>
      <c r="B228" s="47">
        <v>1871001</v>
      </c>
      <c r="C228" s="47"/>
      <c r="D228" s="43" t="s">
        <v>1508</v>
      </c>
      <c r="E228" s="48" t="s">
        <v>15</v>
      </c>
      <c r="F228" s="48" t="s">
        <v>307</v>
      </c>
      <c r="G228" s="48" t="s">
        <v>336</v>
      </c>
      <c r="H228" s="49" t="s">
        <v>1830</v>
      </c>
      <c r="I228" s="41" t="s">
        <v>11</v>
      </c>
      <c r="J228" s="73" t="s">
        <v>1688</v>
      </c>
      <c r="K228" s="75" t="s">
        <v>1689</v>
      </c>
      <c r="L228" s="43" t="s">
        <v>2377</v>
      </c>
      <c r="M228" s="43" t="s">
        <v>2378</v>
      </c>
      <c r="N228" s="44" t="s">
        <v>1509</v>
      </c>
      <c r="O228" s="45" t="s">
        <v>1747</v>
      </c>
      <c r="P228" s="19" t="s">
        <v>1967</v>
      </c>
      <c r="Q228" s="30">
        <v>0.25</v>
      </c>
      <c r="R228" s="19">
        <v>20</v>
      </c>
    </row>
    <row r="229" spans="1:18">
      <c r="A229" s="47">
        <v>9080</v>
      </c>
      <c r="B229" s="47">
        <v>1908001</v>
      </c>
      <c r="C229" s="47"/>
      <c r="D229" s="43" t="s">
        <v>382</v>
      </c>
      <c r="E229" s="48" t="s">
        <v>37</v>
      </c>
      <c r="F229" s="48" t="s">
        <v>385</v>
      </c>
      <c r="G229" s="48" t="s">
        <v>385</v>
      </c>
      <c r="H229" s="49" t="s">
        <v>385</v>
      </c>
      <c r="I229" s="41" t="s">
        <v>23</v>
      </c>
      <c r="J229" s="73" t="s">
        <v>1784</v>
      </c>
      <c r="K229" s="75" t="s">
        <v>1785</v>
      </c>
      <c r="L229" s="43" t="s">
        <v>2379</v>
      </c>
      <c r="M229" s="43" t="s">
        <v>2380</v>
      </c>
      <c r="N229" s="44" t="s">
        <v>383</v>
      </c>
      <c r="O229" s="45" t="s">
        <v>2381</v>
      </c>
      <c r="P229" s="30" t="s">
        <v>2382</v>
      </c>
      <c r="Q229" s="30"/>
      <c r="R229" s="19">
        <v>1</v>
      </c>
    </row>
    <row r="230" spans="1:18">
      <c r="A230" s="47">
        <v>8607</v>
      </c>
      <c r="B230" s="47">
        <v>1860701</v>
      </c>
      <c r="C230" s="47"/>
      <c r="D230" s="43" t="s">
        <v>840</v>
      </c>
      <c r="E230" s="48" t="s">
        <v>15</v>
      </c>
      <c r="F230" s="48" t="s">
        <v>357</v>
      </c>
      <c r="G230" s="48" t="s">
        <v>1819</v>
      </c>
      <c r="H230" s="49" t="s">
        <v>1830</v>
      </c>
      <c r="I230" s="41" t="s">
        <v>1721</v>
      </c>
      <c r="J230" s="73"/>
      <c r="K230" s="75" t="s">
        <v>1722</v>
      </c>
      <c r="L230" s="43" t="s">
        <v>2383</v>
      </c>
      <c r="M230" s="43" t="s">
        <v>2384</v>
      </c>
      <c r="N230" s="44" t="s">
        <v>841</v>
      </c>
      <c r="O230" s="45" t="s">
        <v>1898</v>
      </c>
      <c r="P230" s="30" t="s">
        <v>2385</v>
      </c>
      <c r="Q230" s="30">
        <v>1</v>
      </c>
      <c r="R230" s="19">
        <v>1</v>
      </c>
    </row>
    <row r="231" spans="1:18">
      <c r="A231" s="50">
        <v>3521</v>
      </c>
      <c r="B231" s="47">
        <v>1352101</v>
      </c>
      <c r="C231" s="47"/>
      <c r="D231" s="43" t="s">
        <v>603</v>
      </c>
      <c r="E231" s="48" t="s">
        <v>2</v>
      </c>
      <c r="F231" s="48" t="s">
        <v>336</v>
      </c>
      <c r="G231" s="48" t="s">
        <v>336</v>
      </c>
      <c r="H231" s="49" t="s">
        <v>1677</v>
      </c>
      <c r="I231" s="41" t="s">
        <v>12</v>
      </c>
      <c r="J231" s="73" t="s">
        <v>1739</v>
      </c>
      <c r="K231" s="75" t="s">
        <v>1740</v>
      </c>
      <c r="L231" s="43" t="s">
        <v>2386</v>
      </c>
      <c r="M231" s="43" t="s">
        <v>2387</v>
      </c>
      <c r="N231" s="44" t="s">
        <v>604</v>
      </c>
      <c r="O231" s="45"/>
      <c r="P231" s="30" t="s">
        <v>2388</v>
      </c>
      <c r="Q231" s="30"/>
      <c r="R231" s="19">
        <v>1</v>
      </c>
    </row>
    <row r="232" spans="1:18">
      <c r="A232" s="46">
        <v>8113</v>
      </c>
      <c r="B232" s="47">
        <v>1811301</v>
      </c>
      <c r="C232" s="47"/>
      <c r="D232" s="43" t="s">
        <v>182</v>
      </c>
      <c r="E232" s="48" t="s">
        <v>3</v>
      </c>
      <c r="F232" s="48" t="s">
        <v>66</v>
      </c>
      <c r="G232" s="48" t="s">
        <v>66</v>
      </c>
      <c r="H232" s="49" t="s">
        <v>1826</v>
      </c>
      <c r="I232" s="41" t="s">
        <v>10</v>
      </c>
      <c r="J232" s="73" t="s">
        <v>1678</v>
      </c>
      <c r="K232" s="76" t="s">
        <v>1679</v>
      </c>
      <c r="L232" s="43" t="s">
        <v>2389</v>
      </c>
      <c r="M232" s="43" t="s">
        <v>2390</v>
      </c>
      <c r="N232" s="44" t="s">
        <v>183</v>
      </c>
      <c r="O232" s="45" t="s">
        <v>1747</v>
      </c>
      <c r="P232" s="30" t="s">
        <v>2362</v>
      </c>
      <c r="Q232" s="30">
        <v>0.5</v>
      </c>
      <c r="R232" s="19">
        <v>47</v>
      </c>
    </row>
    <row r="233" spans="1:18">
      <c r="A233" s="47">
        <v>3541</v>
      </c>
      <c r="B233" s="47">
        <v>1354101</v>
      </c>
      <c r="C233" s="47"/>
      <c r="D233" s="43" t="s">
        <v>842</v>
      </c>
      <c r="E233" s="48" t="s">
        <v>2</v>
      </c>
      <c r="F233" s="48" t="s">
        <v>357</v>
      </c>
      <c r="G233" s="48" t="s">
        <v>1819</v>
      </c>
      <c r="H233" s="49" t="s">
        <v>1677</v>
      </c>
      <c r="I233" s="41" t="s">
        <v>1721</v>
      </c>
      <c r="J233" s="73"/>
      <c r="K233" s="75" t="s">
        <v>1722</v>
      </c>
      <c r="L233" s="43" t="s">
        <v>2391</v>
      </c>
      <c r="M233" s="43" t="s">
        <v>2392</v>
      </c>
      <c r="N233" s="44" t="s">
        <v>843</v>
      </c>
      <c r="O233" s="45" t="s">
        <v>1682</v>
      </c>
      <c r="P233" s="30" t="s">
        <v>2393</v>
      </c>
      <c r="Q233" s="30"/>
      <c r="R233" s="19">
        <v>1</v>
      </c>
    </row>
    <row r="234" spans="1:18" ht="14.25" customHeight="1">
      <c r="A234" s="52">
        <v>3545</v>
      </c>
      <c r="B234" s="47">
        <v>1354501</v>
      </c>
      <c r="C234" s="47"/>
      <c r="D234" s="43" t="s">
        <v>1049</v>
      </c>
      <c r="E234" s="48" t="s">
        <v>13</v>
      </c>
      <c r="F234" s="48" t="s">
        <v>303</v>
      </c>
      <c r="G234" s="48" t="s">
        <v>1819</v>
      </c>
      <c r="H234" s="49" t="s">
        <v>1677</v>
      </c>
      <c r="I234" s="41" t="s">
        <v>1820</v>
      </c>
      <c r="J234" s="73" t="s">
        <v>1821</v>
      </c>
      <c r="K234" s="75" t="s">
        <v>1822</v>
      </c>
      <c r="L234" s="43" t="s">
        <v>2394</v>
      </c>
      <c r="M234" s="43" t="s">
        <v>2395</v>
      </c>
      <c r="N234" s="44" t="s">
        <v>1050</v>
      </c>
      <c r="O234" s="45" t="s">
        <v>1682</v>
      </c>
      <c r="P234" s="30" t="s">
        <v>2396</v>
      </c>
      <c r="Q234" s="30"/>
      <c r="R234" s="19">
        <v>1</v>
      </c>
    </row>
    <row r="235" spans="1:18" ht="14.25" customHeight="1">
      <c r="A235" s="50">
        <v>3562</v>
      </c>
      <c r="B235" s="47">
        <v>1356201</v>
      </c>
      <c r="C235" s="47"/>
      <c r="D235" s="43" t="s">
        <v>605</v>
      </c>
      <c r="E235" s="48" t="s">
        <v>2</v>
      </c>
      <c r="F235" s="48" t="s">
        <v>336</v>
      </c>
      <c r="G235" s="48" t="s">
        <v>336</v>
      </c>
      <c r="H235" s="49" t="s">
        <v>1711</v>
      </c>
      <c r="I235" s="41" t="s">
        <v>12</v>
      </c>
      <c r="J235" s="73" t="s">
        <v>1739</v>
      </c>
      <c r="K235" s="75" t="s">
        <v>1740</v>
      </c>
      <c r="L235" s="43" t="s">
        <v>2397</v>
      </c>
      <c r="M235" s="43" t="s">
        <v>2398</v>
      </c>
      <c r="N235" s="44" t="s">
        <v>606</v>
      </c>
      <c r="O235" s="45" t="s">
        <v>1682</v>
      </c>
      <c r="P235" s="30" t="s">
        <v>2399</v>
      </c>
      <c r="Q235" s="30"/>
      <c r="R235" s="19">
        <v>1</v>
      </c>
    </row>
    <row r="236" spans="1:18" ht="14.25" customHeight="1">
      <c r="A236" s="47">
        <v>8118</v>
      </c>
      <c r="B236" s="47">
        <v>1811801</v>
      </c>
      <c r="C236" s="47"/>
      <c r="D236" s="43" t="s">
        <v>607</v>
      </c>
      <c r="E236" s="48" t="s">
        <v>3</v>
      </c>
      <c r="F236" s="48" t="s">
        <v>336</v>
      </c>
      <c r="G236" s="48" t="s">
        <v>336</v>
      </c>
      <c r="H236" s="49" t="s">
        <v>1826</v>
      </c>
      <c r="I236" s="41" t="s">
        <v>12</v>
      </c>
      <c r="J236" s="73" t="s">
        <v>1739</v>
      </c>
      <c r="K236" s="75" t="s">
        <v>1740</v>
      </c>
      <c r="L236" s="43" t="s">
        <v>2400</v>
      </c>
      <c r="M236" s="43" t="s">
        <v>2401</v>
      </c>
      <c r="N236" s="44" t="s">
        <v>608</v>
      </c>
      <c r="O236" s="45" t="s">
        <v>1747</v>
      </c>
      <c r="P236" s="19" t="s">
        <v>2402</v>
      </c>
      <c r="Q236" s="30">
        <v>0.5</v>
      </c>
      <c r="R236" s="19">
        <v>17</v>
      </c>
    </row>
    <row r="237" spans="1:18" ht="14.25" customHeight="1">
      <c r="A237" s="47">
        <v>3548</v>
      </c>
      <c r="B237" s="47">
        <v>1354801</v>
      </c>
      <c r="C237" s="47"/>
      <c r="D237" s="43" t="s">
        <v>386</v>
      </c>
      <c r="E237" s="48" t="s">
        <v>2052</v>
      </c>
      <c r="F237" s="48" t="s">
        <v>336</v>
      </c>
      <c r="G237" s="48" t="s">
        <v>336</v>
      </c>
      <c r="H237" s="49" t="s">
        <v>2215</v>
      </c>
      <c r="I237" s="41" t="s">
        <v>23</v>
      </c>
      <c r="J237" s="73" t="s">
        <v>1784</v>
      </c>
      <c r="K237" s="75" t="s">
        <v>1785</v>
      </c>
      <c r="L237" s="43" t="s">
        <v>2403</v>
      </c>
      <c r="M237" s="43" t="s">
        <v>2404</v>
      </c>
      <c r="N237" s="44" t="s">
        <v>387</v>
      </c>
      <c r="O237" s="45" t="s">
        <v>1898</v>
      </c>
      <c r="P237" s="30" t="s">
        <v>2405</v>
      </c>
      <c r="Q237" s="30">
        <v>1</v>
      </c>
      <c r="R237" s="19">
        <v>1</v>
      </c>
    </row>
    <row r="238" spans="1:18" ht="14.25" customHeight="1">
      <c r="A238" s="46">
        <v>3575</v>
      </c>
      <c r="B238" s="47">
        <v>1357501</v>
      </c>
      <c r="C238" s="47"/>
      <c r="D238" s="43" t="s">
        <v>1510</v>
      </c>
      <c r="E238" s="48" t="s">
        <v>2</v>
      </c>
      <c r="F238" s="48" t="s">
        <v>307</v>
      </c>
      <c r="G238" s="48" t="s">
        <v>295</v>
      </c>
      <c r="H238" s="49" t="s">
        <v>1677</v>
      </c>
      <c r="I238" s="41" t="s">
        <v>11</v>
      </c>
      <c r="J238" s="73" t="s">
        <v>1688</v>
      </c>
      <c r="K238" s="75" t="s">
        <v>1689</v>
      </c>
      <c r="L238" s="43" t="s">
        <v>2406</v>
      </c>
      <c r="M238" s="43" t="s">
        <v>2407</v>
      </c>
      <c r="N238" s="44" t="s">
        <v>1511</v>
      </c>
      <c r="O238" s="45" t="s">
        <v>1682</v>
      </c>
      <c r="P238" s="30" t="s">
        <v>2408</v>
      </c>
      <c r="Q238" s="30"/>
      <c r="R238" s="19">
        <v>1</v>
      </c>
    </row>
    <row r="239" spans="1:18" ht="14.25" customHeight="1">
      <c r="A239" s="52">
        <v>3589</v>
      </c>
      <c r="B239" s="47">
        <v>1358901</v>
      </c>
      <c r="C239" s="47"/>
      <c r="D239" s="43" t="s">
        <v>1051</v>
      </c>
      <c r="E239" s="48" t="s">
        <v>2</v>
      </c>
      <c r="F239" s="48" t="s">
        <v>303</v>
      </c>
      <c r="G239" s="48" t="s">
        <v>1819</v>
      </c>
      <c r="H239" s="49" t="s">
        <v>1677</v>
      </c>
      <c r="I239" s="41" t="s">
        <v>1820</v>
      </c>
      <c r="J239" s="73" t="s">
        <v>1821</v>
      </c>
      <c r="K239" s="75" t="s">
        <v>1822</v>
      </c>
      <c r="L239" s="43" t="s">
        <v>2409</v>
      </c>
      <c r="M239" s="43" t="s">
        <v>2410</v>
      </c>
      <c r="N239" s="44" t="s">
        <v>1052</v>
      </c>
      <c r="O239" s="45" t="s">
        <v>1682</v>
      </c>
      <c r="P239" s="30" t="s">
        <v>2411</v>
      </c>
      <c r="Q239" s="30"/>
      <c r="R239" s="19">
        <v>1</v>
      </c>
    </row>
    <row r="240" spans="1:18">
      <c r="A240" s="46">
        <v>8123</v>
      </c>
      <c r="B240" s="47">
        <v>1812301</v>
      </c>
      <c r="C240" s="47"/>
      <c r="D240" s="43" t="s">
        <v>1300</v>
      </c>
      <c r="E240" s="48" t="s">
        <v>48</v>
      </c>
      <c r="F240" s="48" t="s">
        <v>295</v>
      </c>
      <c r="G240" s="48" t="s">
        <v>295</v>
      </c>
      <c r="H240" s="49" t="s">
        <v>1826</v>
      </c>
      <c r="I240" s="41" t="s">
        <v>20</v>
      </c>
      <c r="J240" s="73" t="s">
        <v>1756</v>
      </c>
      <c r="K240" s="75" t="s">
        <v>1757</v>
      </c>
      <c r="L240" s="43" t="s">
        <v>2412</v>
      </c>
      <c r="M240" s="43" t="s">
        <v>2413</v>
      </c>
      <c r="N240" s="44" t="s">
        <v>1301</v>
      </c>
      <c r="O240" s="45" t="s">
        <v>1747</v>
      </c>
      <c r="P240" s="30" t="s">
        <v>2414</v>
      </c>
      <c r="Q240" s="30">
        <v>0.5</v>
      </c>
      <c r="R240" s="19">
        <v>14</v>
      </c>
    </row>
    <row r="241" spans="1:19">
      <c r="A241" s="52">
        <v>3610</v>
      </c>
      <c r="B241" s="47">
        <v>1361001</v>
      </c>
      <c r="C241" s="47"/>
      <c r="D241" s="43" t="s">
        <v>1053</v>
      </c>
      <c r="E241" s="48" t="s">
        <v>13</v>
      </c>
      <c r="F241" s="48" t="s">
        <v>303</v>
      </c>
      <c r="G241" s="48" t="s">
        <v>1819</v>
      </c>
      <c r="H241" s="49" t="s">
        <v>1677</v>
      </c>
      <c r="I241" s="41" t="s">
        <v>1820</v>
      </c>
      <c r="J241" s="73" t="s">
        <v>1821</v>
      </c>
      <c r="K241" s="75" t="s">
        <v>1822</v>
      </c>
      <c r="L241" s="43" t="s">
        <v>2415</v>
      </c>
      <c r="M241" s="43" t="s">
        <v>2416</v>
      </c>
      <c r="N241" s="44" t="s">
        <v>1054</v>
      </c>
      <c r="O241" s="45" t="s">
        <v>1682</v>
      </c>
      <c r="P241" s="30" t="s">
        <v>2417</v>
      </c>
      <c r="Q241" s="30"/>
      <c r="R241" s="19">
        <v>1</v>
      </c>
    </row>
    <row r="242" spans="1:19">
      <c r="A242" s="52">
        <v>3616</v>
      </c>
      <c r="B242" s="47">
        <v>1361601</v>
      </c>
      <c r="C242" s="47"/>
      <c r="D242" s="43" t="s">
        <v>1056</v>
      </c>
      <c r="E242" s="48" t="s">
        <v>13</v>
      </c>
      <c r="F242" s="48" t="s">
        <v>303</v>
      </c>
      <c r="G242" s="48" t="s">
        <v>1819</v>
      </c>
      <c r="H242" s="49" t="s">
        <v>1677</v>
      </c>
      <c r="I242" s="41" t="s">
        <v>1820</v>
      </c>
      <c r="J242" s="73" t="s">
        <v>1821</v>
      </c>
      <c r="K242" s="75" t="s">
        <v>1822</v>
      </c>
      <c r="L242" s="43" t="s">
        <v>2418</v>
      </c>
      <c r="M242" s="43" t="s">
        <v>2419</v>
      </c>
      <c r="N242" s="44" t="s">
        <v>1057</v>
      </c>
      <c r="O242" s="45" t="s">
        <v>1682</v>
      </c>
      <c r="P242" s="30" t="s">
        <v>2420</v>
      </c>
      <c r="Q242" s="30"/>
      <c r="R242" s="19">
        <v>1</v>
      </c>
    </row>
    <row r="243" spans="1:19">
      <c r="A243" s="47">
        <v>3630</v>
      </c>
      <c r="B243" s="47">
        <v>1363001</v>
      </c>
      <c r="C243" s="47"/>
      <c r="D243" s="43" t="s">
        <v>844</v>
      </c>
      <c r="E243" s="48" t="s">
        <v>2</v>
      </c>
      <c r="F243" s="48" t="s">
        <v>357</v>
      </c>
      <c r="G243" s="48" t="s">
        <v>1819</v>
      </c>
      <c r="H243" s="49" t="s">
        <v>1677</v>
      </c>
      <c r="I243" s="41" t="s">
        <v>1721</v>
      </c>
      <c r="J243" s="73"/>
      <c r="K243" s="75" t="s">
        <v>1722</v>
      </c>
      <c r="L243" s="43" t="s">
        <v>2421</v>
      </c>
      <c r="M243" s="43" t="s">
        <v>2422</v>
      </c>
      <c r="N243" s="44" t="s">
        <v>845</v>
      </c>
      <c r="O243" s="45" t="s">
        <v>1682</v>
      </c>
      <c r="P243" s="30" t="s">
        <v>2423</v>
      </c>
      <c r="Q243" s="30"/>
      <c r="R243" s="19">
        <v>1</v>
      </c>
    </row>
    <row r="244" spans="1:19">
      <c r="A244" s="50">
        <v>6873</v>
      </c>
      <c r="B244" s="47">
        <v>1687301</v>
      </c>
      <c r="C244" s="47"/>
      <c r="D244" s="43" t="s">
        <v>609</v>
      </c>
      <c r="E244" s="48" t="s">
        <v>2</v>
      </c>
      <c r="F244" s="48" t="s">
        <v>336</v>
      </c>
      <c r="G244" s="48" t="s">
        <v>336</v>
      </c>
      <c r="H244" s="49" t="s">
        <v>1711</v>
      </c>
      <c r="I244" s="41" t="s">
        <v>12</v>
      </c>
      <c r="J244" s="73" t="s">
        <v>1739</v>
      </c>
      <c r="K244" s="75" t="s">
        <v>1740</v>
      </c>
      <c r="L244" s="43" t="s">
        <v>2424</v>
      </c>
      <c r="M244" s="43" t="s">
        <v>2425</v>
      </c>
      <c r="N244" s="44" t="s">
        <v>610</v>
      </c>
      <c r="O244" s="45" t="s">
        <v>1682</v>
      </c>
      <c r="P244" s="30" t="s">
        <v>2426</v>
      </c>
      <c r="Q244" s="30"/>
      <c r="R244" s="19">
        <v>1</v>
      </c>
    </row>
    <row r="245" spans="1:19">
      <c r="A245" s="47">
        <v>3220</v>
      </c>
      <c r="B245" s="47">
        <v>1322001</v>
      </c>
      <c r="C245" s="47"/>
      <c r="D245" s="43" t="s">
        <v>611</v>
      </c>
      <c r="E245" s="48" t="s">
        <v>2</v>
      </c>
      <c r="F245" s="48" t="s">
        <v>336</v>
      </c>
      <c r="G245" s="48" t="s">
        <v>336</v>
      </c>
      <c r="H245" s="49" t="s">
        <v>1927</v>
      </c>
      <c r="I245" s="41" t="s">
        <v>12</v>
      </c>
      <c r="J245" s="73" t="s">
        <v>1739</v>
      </c>
      <c r="K245" s="75" t="s">
        <v>1740</v>
      </c>
      <c r="L245" s="43" t="s">
        <v>2427</v>
      </c>
      <c r="M245" s="43" t="s">
        <v>2428</v>
      </c>
      <c r="N245" s="44" t="s">
        <v>612</v>
      </c>
      <c r="O245" s="45" t="s">
        <v>1682</v>
      </c>
      <c r="P245" s="30" t="s">
        <v>2429</v>
      </c>
      <c r="Q245" s="30"/>
      <c r="R245" s="19">
        <v>1</v>
      </c>
    </row>
    <row r="246" spans="1:19">
      <c r="A246" s="46">
        <v>3640</v>
      </c>
      <c r="B246" s="47">
        <v>1364001</v>
      </c>
      <c r="C246" s="47"/>
      <c r="D246" s="43" t="s">
        <v>184</v>
      </c>
      <c r="E246" s="48" t="s">
        <v>2</v>
      </c>
      <c r="F246" s="48" t="s">
        <v>66</v>
      </c>
      <c r="G246" s="48" t="s">
        <v>66</v>
      </c>
      <c r="H246" s="49" t="s">
        <v>1677</v>
      </c>
      <c r="I246" s="41" t="s">
        <v>10</v>
      </c>
      <c r="J246" s="73" t="s">
        <v>1678</v>
      </c>
      <c r="K246" s="76" t="s">
        <v>1679</v>
      </c>
      <c r="L246" s="43" t="s">
        <v>2430</v>
      </c>
      <c r="M246" s="43" t="s">
        <v>2431</v>
      </c>
      <c r="N246" s="44" t="s">
        <v>185</v>
      </c>
      <c r="O246" s="45" t="s">
        <v>1682</v>
      </c>
      <c r="P246" s="30" t="s">
        <v>2432</v>
      </c>
      <c r="Q246" s="30"/>
      <c r="R246" s="19">
        <v>1</v>
      </c>
    </row>
    <row r="247" spans="1:19">
      <c r="A247" s="46">
        <v>2383</v>
      </c>
      <c r="B247" s="47">
        <v>1238301</v>
      </c>
      <c r="C247" s="47"/>
      <c r="D247" s="43" t="s">
        <v>1512</v>
      </c>
      <c r="E247" s="48" t="s">
        <v>2</v>
      </c>
      <c r="F247" s="48" t="s">
        <v>307</v>
      </c>
      <c r="G247" s="48" t="s">
        <v>336</v>
      </c>
      <c r="H247" s="49" t="s">
        <v>1677</v>
      </c>
      <c r="I247" s="41" t="s">
        <v>11</v>
      </c>
      <c r="J247" s="73" t="s">
        <v>1688</v>
      </c>
      <c r="K247" s="75" t="s">
        <v>1689</v>
      </c>
      <c r="L247" s="43" t="s">
        <v>2433</v>
      </c>
      <c r="M247" s="43" t="s">
        <v>2434</v>
      </c>
      <c r="N247" s="44" t="s">
        <v>1513</v>
      </c>
      <c r="O247" s="45" t="s">
        <v>1682</v>
      </c>
      <c r="P247" s="30" t="s">
        <v>2435</v>
      </c>
      <c r="Q247" s="30"/>
      <c r="R247" s="19">
        <v>1</v>
      </c>
      <c r="S247" s="70"/>
    </row>
    <row r="248" spans="1:19">
      <c r="A248" s="47">
        <v>7735</v>
      </c>
      <c r="B248" s="47">
        <v>1773539</v>
      </c>
      <c r="C248" s="47">
        <v>1773539</v>
      </c>
      <c r="D248" s="43" t="s">
        <v>613</v>
      </c>
      <c r="E248" s="48" t="s">
        <v>15</v>
      </c>
      <c r="F248" s="48" t="s">
        <v>336</v>
      </c>
      <c r="G248" s="48" t="s">
        <v>336</v>
      </c>
      <c r="H248" s="49" t="s">
        <v>1830</v>
      </c>
      <c r="I248" s="41" t="s">
        <v>12</v>
      </c>
      <c r="J248" s="73" t="s">
        <v>1739</v>
      </c>
      <c r="K248" s="75" t="s">
        <v>1740</v>
      </c>
      <c r="L248" s="43"/>
      <c r="M248" s="43"/>
      <c r="N248" s="44" t="s">
        <v>614</v>
      </c>
      <c r="O248" s="45" t="s">
        <v>1898</v>
      </c>
      <c r="P248" s="30" t="s">
        <v>2436</v>
      </c>
      <c r="Q248" s="30">
        <v>1</v>
      </c>
      <c r="R248" s="19">
        <v>41</v>
      </c>
    </row>
    <row r="249" spans="1:19">
      <c r="A249" s="46">
        <v>2942</v>
      </c>
      <c r="B249" s="47">
        <v>1294201</v>
      </c>
      <c r="C249" s="47"/>
      <c r="D249" s="43" t="s">
        <v>1514</v>
      </c>
      <c r="E249" s="48" t="s">
        <v>2</v>
      </c>
      <c r="F249" s="48" t="s">
        <v>307</v>
      </c>
      <c r="G249" s="48" t="s">
        <v>336</v>
      </c>
      <c r="H249" s="49" t="s">
        <v>1677</v>
      </c>
      <c r="I249" s="41" t="s">
        <v>11</v>
      </c>
      <c r="J249" s="73" t="s">
        <v>1688</v>
      </c>
      <c r="K249" s="75" t="s">
        <v>1689</v>
      </c>
      <c r="L249" s="43" t="s">
        <v>2437</v>
      </c>
      <c r="M249" s="43" t="s">
        <v>2438</v>
      </c>
      <c r="N249" s="44" t="s">
        <v>1515</v>
      </c>
      <c r="O249" s="45" t="s">
        <v>1682</v>
      </c>
      <c r="P249" s="30" t="s">
        <v>2439</v>
      </c>
      <c r="Q249" s="30"/>
      <c r="R249" s="19">
        <v>1</v>
      </c>
    </row>
    <row r="250" spans="1:19">
      <c r="A250" s="50">
        <v>3671</v>
      </c>
      <c r="B250" s="47">
        <v>1367101</v>
      </c>
      <c r="C250" s="47"/>
      <c r="D250" s="43" t="s">
        <v>615</v>
      </c>
      <c r="E250" s="48" t="s">
        <v>2</v>
      </c>
      <c r="F250" s="48" t="s">
        <v>336</v>
      </c>
      <c r="G250" s="48" t="s">
        <v>336</v>
      </c>
      <c r="H250" s="49" t="s">
        <v>1677</v>
      </c>
      <c r="I250" s="41" t="s">
        <v>12</v>
      </c>
      <c r="J250" s="73" t="s">
        <v>1739</v>
      </c>
      <c r="K250" s="75" t="s">
        <v>1740</v>
      </c>
      <c r="L250" s="43" t="s">
        <v>2440</v>
      </c>
      <c r="M250" s="43" t="s">
        <v>2441</v>
      </c>
      <c r="N250" s="44" t="s">
        <v>616</v>
      </c>
      <c r="O250" s="45" t="s">
        <v>1682</v>
      </c>
      <c r="P250" s="30" t="s">
        <v>2442</v>
      </c>
      <c r="Q250" s="30"/>
      <c r="R250" s="19">
        <v>1</v>
      </c>
    </row>
    <row r="251" spans="1:19">
      <c r="A251" s="47">
        <v>9092</v>
      </c>
      <c r="B251" s="47">
        <v>1909201</v>
      </c>
      <c r="C251" s="47"/>
      <c r="D251" s="43" t="s">
        <v>389</v>
      </c>
      <c r="E251" s="48" t="s">
        <v>24</v>
      </c>
      <c r="F251" s="48" t="s">
        <v>385</v>
      </c>
      <c r="G251" s="48" t="s">
        <v>385</v>
      </c>
      <c r="H251" s="49" t="s">
        <v>385</v>
      </c>
      <c r="I251" s="41" t="s">
        <v>23</v>
      </c>
      <c r="J251" s="73" t="s">
        <v>1784</v>
      </c>
      <c r="K251" s="75" t="s">
        <v>1785</v>
      </c>
      <c r="L251" s="43" t="s">
        <v>2443</v>
      </c>
      <c r="M251" s="43" t="s">
        <v>2444</v>
      </c>
      <c r="N251" s="44" t="s">
        <v>390</v>
      </c>
      <c r="O251" s="45" t="s">
        <v>2381</v>
      </c>
      <c r="P251" s="30" t="s">
        <v>2445</v>
      </c>
      <c r="Q251" s="30"/>
      <c r="R251" s="19">
        <v>1</v>
      </c>
    </row>
    <row r="252" spans="1:19">
      <c r="A252" s="50">
        <v>3699</v>
      </c>
      <c r="B252" s="47">
        <v>1369901</v>
      </c>
      <c r="C252" s="47"/>
      <c r="D252" s="43" t="s">
        <v>617</v>
      </c>
      <c r="E252" s="48" t="s">
        <v>2</v>
      </c>
      <c r="F252" s="48" t="s">
        <v>336</v>
      </c>
      <c r="G252" s="48" t="s">
        <v>336</v>
      </c>
      <c r="H252" s="49" t="s">
        <v>1711</v>
      </c>
      <c r="I252" s="41" t="s">
        <v>12</v>
      </c>
      <c r="J252" s="73" t="s">
        <v>1739</v>
      </c>
      <c r="K252" s="75" t="s">
        <v>1740</v>
      </c>
      <c r="L252" s="43" t="s">
        <v>2446</v>
      </c>
      <c r="M252" s="43" t="s">
        <v>2447</v>
      </c>
      <c r="N252" s="44" t="s">
        <v>618</v>
      </c>
      <c r="O252" s="45" t="s">
        <v>1682</v>
      </c>
      <c r="P252" s="30" t="s">
        <v>2448</v>
      </c>
      <c r="Q252" s="30"/>
      <c r="R252" s="19">
        <v>1</v>
      </c>
    </row>
    <row r="253" spans="1:19">
      <c r="A253" s="53">
        <v>8876</v>
      </c>
      <c r="B253" s="47">
        <v>1887601</v>
      </c>
      <c r="C253" s="47"/>
      <c r="D253" s="43" t="s">
        <v>392</v>
      </c>
      <c r="E253" s="48" t="s">
        <v>29</v>
      </c>
      <c r="F253" s="48" t="s">
        <v>357</v>
      </c>
      <c r="G253" s="48" t="s">
        <v>1819</v>
      </c>
      <c r="H253" s="49" t="s">
        <v>1830</v>
      </c>
      <c r="I253" s="41" t="s">
        <v>23</v>
      </c>
      <c r="J253" s="73" t="s">
        <v>1784</v>
      </c>
      <c r="K253" s="75" t="s">
        <v>1785</v>
      </c>
      <c r="L253" s="43" t="s">
        <v>2449</v>
      </c>
      <c r="M253" s="43" t="s">
        <v>2450</v>
      </c>
      <c r="N253" s="44" t="s">
        <v>393</v>
      </c>
      <c r="O253" s="45"/>
      <c r="P253" s="30"/>
      <c r="Q253" s="30"/>
      <c r="R253" s="19">
        <v>1</v>
      </c>
    </row>
    <row r="254" spans="1:19">
      <c r="A254" s="47">
        <v>3712</v>
      </c>
      <c r="B254" s="47">
        <v>1371201</v>
      </c>
      <c r="C254" s="47"/>
      <c r="D254" s="43" t="s">
        <v>846</v>
      </c>
      <c r="E254" s="48" t="s">
        <v>2</v>
      </c>
      <c r="F254" s="48" t="s">
        <v>357</v>
      </c>
      <c r="G254" s="48" t="s">
        <v>1819</v>
      </c>
      <c r="H254" s="49" t="s">
        <v>1677</v>
      </c>
      <c r="I254" s="41" t="s">
        <v>1721</v>
      </c>
      <c r="J254" s="73"/>
      <c r="K254" s="75" t="s">
        <v>1722</v>
      </c>
      <c r="L254" s="43" t="s">
        <v>2451</v>
      </c>
      <c r="M254" s="43" t="s">
        <v>2452</v>
      </c>
      <c r="N254" s="44" t="s">
        <v>847</v>
      </c>
      <c r="O254" s="45" t="s">
        <v>1682</v>
      </c>
      <c r="P254" s="30" t="s">
        <v>2453</v>
      </c>
      <c r="Q254" s="30"/>
      <c r="R254" s="19">
        <v>1</v>
      </c>
    </row>
    <row r="255" spans="1:19">
      <c r="A255" s="46">
        <v>3726</v>
      </c>
      <c r="B255" s="47">
        <v>1372601</v>
      </c>
      <c r="C255" s="47"/>
      <c r="D255" s="43" t="s">
        <v>1303</v>
      </c>
      <c r="E255" s="48" t="s">
        <v>2</v>
      </c>
      <c r="F255" s="48" t="s">
        <v>295</v>
      </c>
      <c r="G255" s="48" t="s">
        <v>295</v>
      </c>
      <c r="H255" s="49" t="s">
        <v>1677</v>
      </c>
      <c r="I255" s="41" t="s">
        <v>20</v>
      </c>
      <c r="J255" s="73" t="s">
        <v>1756</v>
      </c>
      <c r="K255" s="75" t="s">
        <v>1757</v>
      </c>
      <c r="L255" s="43" t="s">
        <v>2454</v>
      </c>
      <c r="M255" s="43" t="s">
        <v>2455</v>
      </c>
      <c r="N255" s="44" t="s">
        <v>1304</v>
      </c>
      <c r="O255" s="45" t="s">
        <v>1682</v>
      </c>
      <c r="P255" s="30" t="s">
        <v>2456</v>
      </c>
      <c r="Q255" s="30"/>
      <c r="R255" s="19">
        <v>1</v>
      </c>
    </row>
    <row r="256" spans="1:19">
      <c r="A256" s="46">
        <v>8621</v>
      </c>
      <c r="B256" s="47">
        <v>1862101</v>
      </c>
      <c r="C256" s="47"/>
      <c r="D256" s="43" t="s">
        <v>1305</v>
      </c>
      <c r="E256" s="48" t="s">
        <v>15</v>
      </c>
      <c r="F256" s="48" t="s">
        <v>295</v>
      </c>
      <c r="G256" s="48" t="s">
        <v>295</v>
      </c>
      <c r="H256" s="49" t="s">
        <v>1830</v>
      </c>
      <c r="I256" s="41" t="s">
        <v>26</v>
      </c>
      <c r="J256" s="73" t="s">
        <v>1751</v>
      </c>
      <c r="K256" s="75" t="s">
        <v>1752</v>
      </c>
      <c r="L256" s="43" t="s">
        <v>2457</v>
      </c>
      <c r="M256" s="43" t="s">
        <v>2458</v>
      </c>
      <c r="N256" s="44" t="s">
        <v>367</v>
      </c>
      <c r="O256" s="45" t="s">
        <v>1898</v>
      </c>
      <c r="P256" s="30" t="s">
        <v>2459</v>
      </c>
      <c r="Q256" s="30">
        <v>1</v>
      </c>
      <c r="R256" s="19">
        <v>1</v>
      </c>
    </row>
    <row r="257" spans="1:18">
      <c r="A257" s="50">
        <v>3740</v>
      </c>
      <c r="B257" s="47">
        <v>1374001</v>
      </c>
      <c r="C257" s="47"/>
      <c r="D257" s="43" t="s">
        <v>619</v>
      </c>
      <c r="E257" s="48" t="s">
        <v>2</v>
      </c>
      <c r="F257" s="48" t="s">
        <v>336</v>
      </c>
      <c r="G257" s="48" t="s">
        <v>336</v>
      </c>
      <c r="H257" s="49" t="s">
        <v>1677</v>
      </c>
      <c r="I257" s="41" t="s">
        <v>12</v>
      </c>
      <c r="J257" s="73" t="s">
        <v>1739</v>
      </c>
      <c r="K257" s="75" t="s">
        <v>1740</v>
      </c>
      <c r="L257" s="43" t="s">
        <v>2460</v>
      </c>
      <c r="M257" s="43" t="s">
        <v>2461</v>
      </c>
      <c r="N257" s="44" t="s">
        <v>620</v>
      </c>
      <c r="O257" s="45" t="s">
        <v>1682</v>
      </c>
      <c r="P257" s="30" t="s">
        <v>2462</v>
      </c>
      <c r="Q257" s="30"/>
      <c r="R257" s="19">
        <v>1</v>
      </c>
    </row>
    <row r="258" spans="1:18">
      <c r="A258" s="47">
        <v>3753</v>
      </c>
      <c r="B258" s="47">
        <v>1375301</v>
      </c>
      <c r="C258" s="47"/>
      <c r="D258" s="43" t="s">
        <v>848</v>
      </c>
      <c r="E258" s="48" t="s">
        <v>2</v>
      </c>
      <c r="F258" s="48" t="s">
        <v>357</v>
      </c>
      <c r="G258" s="48" t="s">
        <v>1819</v>
      </c>
      <c r="H258" s="49" t="s">
        <v>1677</v>
      </c>
      <c r="I258" s="41" t="s">
        <v>1721</v>
      </c>
      <c r="J258" s="73"/>
      <c r="K258" s="75" t="s">
        <v>1722</v>
      </c>
      <c r="L258" s="43" t="s">
        <v>2463</v>
      </c>
      <c r="M258" s="43" t="s">
        <v>2464</v>
      </c>
      <c r="N258" s="44" t="s">
        <v>849</v>
      </c>
      <c r="O258" s="45" t="s">
        <v>1682</v>
      </c>
      <c r="P258" s="30" t="s">
        <v>2465</v>
      </c>
      <c r="Q258" s="30"/>
      <c r="R258" s="19">
        <v>1</v>
      </c>
    </row>
    <row r="259" spans="1:18">
      <c r="A259" s="46">
        <v>3822</v>
      </c>
      <c r="B259" s="47">
        <v>1382201</v>
      </c>
      <c r="C259" s="47"/>
      <c r="D259" s="43" t="s">
        <v>187</v>
      </c>
      <c r="E259" s="48" t="s">
        <v>2</v>
      </c>
      <c r="F259" s="48" t="s">
        <v>66</v>
      </c>
      <c r="G259" s="48" t="s">
        <v>66</v>
      </c>
      <c r="H259" s="49" t="s">
        <v>1677</v>
      </c>
      <c r="I259" s="41" t="s">
        <v>10</v>
      </c>
      <c r="J259" s="73" t="s">
        <v>1678</v>
      </c>
      <c r="K259" s="76" t="s">
        <v>1679</v>
      </c>
      <c r="L259" s="43" t="s">
        <v>2466</v>
      </c>
      <c r="M259" s="43" t="s">
        <v>2467</v>
      </c>
      <c r="N259" s="44" t="s">
        <v>188</v>
      </c>
      <c r="O259" s="45" t="s">
        <v>1682</v>
      </c>
      <c r="P259" s="30" t="s">
        <v>2468</v>
      </c>
      <c r="Q259" s="30"/>
      <c r="R259" s="19">
        <v>1</v>
      </c>
    </row>
    <row r="260" spans="1:18">
      <c r="A260" s="50">
        <v>3849</v>
      </c>
      <c r="B260" s="47">
        <v>1384901</v>
      </c>
      <c r="C260" s="47"/>
      <c r="D260" s="43" t="s">
        <v>621</v>
      </c>
      <c r="E260" s="48" t="s">
        <v>2</v>
      </c>
      <c r="F260" s="48" t="s">
        <v>336</v>
      </c>
      <c r="G260" s="48" t="s">
        <v>336</v>
      </c>
      <c r="H260" s="49" t="s">
        <v>1677</v>
      </c>
      <c r="I260" s="41" t="s">
        <v>12</v>
      </c>
      <c r="J260" s="73" t="s">
        <v>1739</v>
      </c>
      <c r="K260" s="75" t="s">
        <v>1740</v>
      </c>
      <c r="L260" s="43" t="s">
        <v>2469</v>
      </c>
      <c r="M260" s="43" t="s">
        <v>2470</v>
      </c>
      <c r="N260" s="44" t="s">
        <v>622</v>
      </c>
      <c r="O260" s="45" t="s">
        <v>1682</v>
      </c>
      <c r="P260" s="30" t="s">
        <v>2471</v>
      </c>
      <c r="Q260" s="30"/>
      <c r="R260" s="19">
        <v>1</v>
      </c>
    </row>
    <row r="261" spans="1:18">
      <c r="A261" s="46">
        <v>8127</v>
      </c>
      <c r="B261" s="47">
        <v>1812701</v>
      </c>
      <c r="C261" s="47"/>
      <c r="D261" s="43" t="s">
        <v>189</v>
      </c>
      <c r="E261" s="48" t="s">
        <v>3</v>
      </c>
      <c r="F261" s="48" t="s">
        <v>66</v>
      </c>
      <c r="G261" s="48" t="s">
        <v>66</v>
      </c>
      <c r="H261" s="49" t="s">
        <v>1826</v>
      </c>
      <c r="I261" s="41" t="s">
        <v>10</v>
      </c>
      <c r="J261" s="73" t="s">
        <v>1678</v>
      </c>
      <c r="K261" s="76" t="s">
        <v>1679</v>
      </c>
      <c r="L261" s="43" t="s">
        <v>2472</v>
      </c>
      <c r="M261" s="43" t="s">
        <v>2473</v>
      </c>
      <c r="N261" s="44" t="s">
        <v>190</v>
      </c>
      <c r="O261" s="45" t="s">
        <v>1747</v>
      </c>
      <c r="P261" s="30" t="s">
        <v>2474</v>
      </c>
      <c r="Q261" s="30">
        <v>0.5</v>
      </c>
      <c r="R261" s="19">
        <v>19</v>
      </c>
    </row>
    <row r="262" spans="1:18">
      <c r="A262" s="46">
        <v>3877</v>
      </c>
      <c r="B262" s="47">
        <v>1387701</v>
      </c>
      <c r="C262" s="47"/>
      <c r="D262" s="43" t="s">
        <v>1516</v>
      </c>
      <c r="E262" s="48" t="s">
        <v>2</v>
      </c>
      <c r="F262" s="48" t="s">
        <v>307</v>
      </c>
      <c r="G262" s="48" t="s">
        <v>295</v>
      </c>
      <c r="H262" s="49" t="s">
        <v>1677</v>
      </c>
      <c r="I262" s="41" t="s">
        <v>11</v>
      </c>
      <c r="J262" s="73" t="s">
        <v>1688</v>
      </c>
      <c r="K262" s="75" t="s">
        <v>1689</v>
      </c>
      <c r="L262" s="43" t="s">
        <v>2475</v>
      </c>
      <c r="M262" s="43" t="s">
        <v>2476</v>
      </c>
      <c r="N262" s="44" t="s">
        <v>1517</v>
      </c>
      <c r="O262" s="45" t="s">
        <v>1682</v>
      </c>
      <c r="P262" s="30" t="s">
        <v>2477</v>
      </c>
      <c r="Q262" s="30"/>
      <c r="R262" s="19">
        <v>1</v>
      </c>
    </row>
    <row r="263" spans="1:18">
      <c r="A263" s="50">
        <v>3890</v>
      </c>
      <c r="B263" s="47">
        <v>1389001</v>
      </c>
      <c r="C263" s="47"/>
      <c r="D263" s="43" t="s">
        <v>624</v>
      </c>
      <c r="E263" s="48" t="s">
        <v>2</v>
      </c>
      <c r="F263" s="48" t="s">
        <v>336</v>
      </c>
      <c r="G263" s="48" t="s">
        <v>336</v>
      </c>
      <c r="H263" s="49" t="s">
        <v>1711</v>
      </c>
      <c r="I263" s="41" t="s">
        <v>12</v>
      </c>
      <c r="J263" s="73" t="s">
        <v>1739</v>
      </c>
      <c r="K263" s="75" t="s">
        <v>1740</v>
      </c>
      <c r="L263" s="43" t="s">
        <v>2478</v>
      </c>
      <c r="M263" s="43" t="s">
        <v>2479</v>
      </c>
      <c r="N263" s="44" t="s">
        <v>625</v>
      </c>
      <c r="O263" s="45" t="s">
        <v>1682</v>
      </c>
      <c r="P263" s="30" t="s">
        <v>2480</v>
      </c>
      <c r="Q263" s="30"/>
      <c r="R263" s="19">
        <v>1</v>
      </c>
    </row>
    <row r="264" spans="1:18">
      <c r="A264" s="46">
        <v>5781</v>
      </c>
      <c r="B264" s="47">
        <v>1578101</v>
      </c>
      <c r="C264" s="47"/>
      <c r="D264" s="43" t="s">
        <v>191</v>
      </c>
      <c r="E264" s="48" t="s">
        <v>2</v>
      </c>
      <c r="F264" s="48" t="s">
        <v>66</v>
      </c>
      <c r="G264" s="48" t="s">
        <v>66</v>
      </c>
      <c r="H264" s="49" t="s">
        <v>1677</v>
      </c>
      <c r="I264" s="41" t="s">
        <v>10</v>
      </c>
      <c r="J264" s="73" t="s">
        <v>1678</v>
      </c>
      <c r="K264" s="76" t="s">
        <v>1679</v>
      </c>
      <c r="L264" s="43" t="s">
        <v>2481</v>
      </c>
      <c r="M264" s="43" t="s">
        <v>2482</v>
      </c>
      <c r="N264" s="44" t="s">
        <v>192</v>
      </c>
      <c r="O264" s="45" t="s">
        <v>1682</v>
      </c>
      <c r="P264" s="30" t="s">
        <v>2483</v>
      </c>
      <c r="Q264" s="30"/>
      <c r="R264" s="19">
        <v>1</v>
      </c>
    </row>
    <row r="265" spans="1:18">
      <c r="A265" s="47">
        <v>3918</v>
      </c>
      <c r="B265" s="47">
        <v>1391801</v>
      </c>
      <c r="C265" s="47"/>
      <c r="D265" s="43" t="s">
        <v>626</v>
      </c>
      <c r="E265" s="48" t="s">
        <v>2</v>
      </c>
      <c r="F265" s="48" t="s">
        <v>336</v>
      </c>
      <c r="G265" s="48" t="s">
        <v>336</v>
      </c>
      <c r="H265" s="49" t="s">
        <v>1677</v>
      </c>
      <c r="I265" s="41" t="s">
        <v>12</v>
      </c>
      <c r="J265" s="73" t="s">
        <v>1739</v>
      </c>
      <c r="K265" s="75" t="s">
        <v>1740</v>
      </c>
      <c r="L265" s="43" t="s">
        <v>2484</v>
      </c>
      <c r="M265" s="43" t="s">
        <v>2485</v>
      </c>
      <c r="N265" s="44" t="s">
        <v>627</v>
      </c>
      <c r="O265" s="45" t="s">
        <v>1682</v>
      </c>
      <c r="P265" s="30" t="s">
        <v>2486</v>
      </c>
      <c r="Q265" s="30"/>
      <c r="R265" s="19">
        <v>1</v>
      </c>
    </row>
    <row r="266" spans="1:18">
      <c r="A266" s="51">
        <v>8132</v>
      </c>
      <c r="B266" s="47">
        <v>1813201</v>
      </c>
      <c r="C266" s="47"/>
      <c r="D266" s="43" t="s">
        <v>1518</v>
      </c>
      <c r="E266" s="48" t="s">
        <v>21</v>
      </c>
      <c r="F266" s="48" t="s">
        <v>307</v>
      </c>
      <c r="G266" s="48" t="s">
        <v>66</v>
      </c>
      <c r="H266" s="49" t="s">
        <v>2215</v>
      </c>
      <c r="I266" s="41" t="s">
        <v>11</v>
      </c>
      <c r="J266" s="73" t="s">
        <v>1688</v>
      </c>
      <c r="K266" s="75" t="s">
        <v>1689</v>
      </c>
      <c r="L266" s="43" t="s">
        <v>2487</v>
      </c>
      <c r="M266" s="43" t="s">
        <v>2488</v>
      </c>
      <c r="N266" s="44" t="s">
        <v>1519</v>
      </c>
      <c r="O266" s="45" t="s">
        <v>1898</v>
      </c>
      <c r="P266" s="30" t="s">
        <v>2489</v>
      </c>
      <c r="Q266" s="30">
        <v>1</v>
      </c>
      <c r="R266" s="19">
        <v>1</v>
      </c>
    </row>
    <row r="267" spans="1:18">
      <c r="A267" s="46">
        <v>3986</v>
      </c>
      <c r="B267" s="47">
        <v>1398601</v>
      </c>
      <c r="C267" s="47"/>
      <c r="D267" s="43" t="s">
        <v>1520</v>
      </c>
      <c r="E267" s="48" t="s">
        <v>2</v>
      </c>
      <c r="F267" s="48" t="s">
        <v>307</v>
      </c>
      <c r="G267" s="48" t="s">
        <v>295</v>
      </c>
      <c r="H267" s="49" t="s">
        <v>1677</v>
      </c>
      <c r="I267" s="41" t="s">
        <v>26</v>
      </c>
      <c r="J267" s="73" t="s">
        <v>1751</v>
      </c>
      <c r="K267" s="75" t="s">
        <v>1752</v>
      </c>
      <c r="L267" s="43" t="s">
        <v>2490</v>
      </c>
      <c r="M267" s="43" t="s">
        <v>2491</v>
      </c>
      <c r="N267" s="44" t="s">
        <v>1521</v>
      </c>
      <c r="O267" s="45" t="s">
        <v>1682</v>
      </c>
      <c r="P267" s="30" t="s">
        <v>2492</v>
      </c>
      <c r="Q267" s="30"/>
      <c r="R267" s="19">
        <v>1</v>
      </c>
    </row>
    <row r="268" spans="1:18">
      <c r="A268" s="51">
        <v>8643</v>
      </c>
      <c r="B268" s="47">
        <v>1864301</v>
      </c>
      <c r="C268" s="47"/>
      <c r="D268" s="43" t="s">
        <v>1523</v>
      </c>
      <c r="E268" s="48" t="s">
        <v>19</v>
      </c>
      <c r="F268" s="48" t="s">
        <v>307</v>
      </c>
      <c r="G268" s="48" t="s">
        <v>336</v>
      </c>
      <c r="H268" s="49" t="s">
        <v>1744</v>
      </c>
      <c r="I268" s="41" t="s">
        <v>11</v>
      </c>
      <c r="J268" s="73" t="s">
        <v>1688</v>
      </c>
      <c r="K268" s="75" t="s">
        <v>1689</v>
      </c>
      <c r="L268" s="43" t="s">
        <v>2493</v>
      </c>
      <c r="M268" s="43" t="s">
        <v>2494</v>
      </c>
      <c r="N268" s="44" t="s">
        <v>1524</v>
      </c>
      <c r="O268" s="45" t="s">
        <v>1898</v>
      </c>
      <c r="P268" s="30" t="s">
        <v>2495</v>
      </c>
      <c r="Q268" s="30">
        <v>1</v>
      </c>
      <c r="R268" s="19">
        <v>1</v>
      </c>
    </row>
    <row r="269" spans="1:18">
      <c r="A269" s="46">
        <v>8650</v>
      </c>
      <c r="B269" s="47">
        <v>1865001</v>
      </c>
      <c r="C269" s="47"/>
      <c r="D269" s="43" t="s">
        <v>193</v>
      </c>
      <c r="E269" s="48" t="s">
        <v>15</v>
      </c>
      <c r="F269" s="48" t="s">
        <v>66</v>
      </c>
      <c r="G269" s="48" t="s">
        <v>66</v>
      </c>
      <c r="H269" s="49" t="s">
        <v>1830</v>
      </c>
      <c r="I269" s="41" t="s">
        <v>10</v>
      </c>
      <c r="J269" s="73" t="s">
        <v>1678</v>
      </c>
      <c r="K269" s="76" t="s">
        <v>1679</v>
      </c>
      <c r="L269" s="43" t="s">
        <v>2496</v>
      </c>
      <c r="M269" s="43" t="s">
        <v>2497</v>
      </c>
      <c r="N269" s="44" t="s">
        <v>194</v>
      </c>
      <c r="O269" s="45" t="s">
        <v>1898</v>
      </c>
      <c r="P269" s="30" t="s">
        <v>2498</v>
      </c>
      <c r="Q269" s="30">
        <v>1</v>
      </c>
      <c r="R269" s="19">
        <v>1</v>
      </c>
    </row>
    <row r="270" spans="1:18">
      <c r="A270" s="47">
        <v>9058</v>
      </c>
      <c r="B270" s="47">
        <v>1905801</v>
      </c>
      <c r="C270" s="47"/>
      <c r="D270" s="43" t="s">
        <v>395</v>
      </c>
      <c r="E270" s="48" t="s">
        <v>37</v>
      </c>
      <c r="F270" s="48" t="s">
        <v>385</v>
      </c>
      <c r="G270" s="48" t="s">
        <v>385</v>
      </c>
      <c r="H270" s="49" t="s">
        <v>385</v>
      </c>
      <c r="I270" s="41" t="s">
        <v>23</v>
      </c>
      <c r="J270" s="73" t="s">
        <v>1784</v>
      </c>
      <c r="K270" s="75" t="s">
        <v>1785</v>
      </c>
      <c r="L270" s="43" t="s">
        <v>2499</v>
      </c>
      <c r="M270" s="43" t="s">
        <v>2500</v>
      </c>
      <c r="N270" s="44" t="s">
        <v>396</v>
      </c>
      <c r="O270" s="45" t="s">
        <v>2381</v>
      </c>
      <c r="P270" s="30" t="s">
        <v>2501</v>
      </c>
      <c r="Q270" s="30"/>
      <c r="R270" s="19">
        <v>1</v>
      </c>
    </row>
    <row r="271" spans="1:18">
      <c r="A271" s="46">
        <v>4014</v>
      </c>
      <c r="B271" s="47">
        <v>1401401</v>
      </c>
      <c r="C271" s="47"/>
      <c r="D271" s="43" t="s">
        <v>195</v>
      </c>
      <c r="E271" s="48" t="s">
        <v>2</v>
      </c>
      <c r="F271" s="48" t="s">
        <v>66</v>
      </c>
      <c r="G271" s="48" t="s">
        <v>66</v>
      </c>
      <c r="H271" s="49" t="s">
        <v>1677</v>
      </c>
      <c r="I271" s="41" t="s">
        <v>10</v>
      </c>
      <c r="J271" s="73" t="s">
        <v>1678</v>
      </c>
      <c r="K271" s="76" t="s">
        <v>1679</v>
      </c>
      <c r="L271" s="43" t="s">
        <v>2502</v>
      </c>
      <c r="M271" s="43" t="s">
        <v>2503</v>
      </c>
      <c r="N271" s="44" t="s">
        <v>196</v>
      </c>
      <c r="O271" s="45" t="s">
        <v>1682</v>
      </c>
      <c r="P271" s="30" t="s">
        <v>2504</v>
      </c>
      <c r="Q271" s="30"/>
      <c r="R271" s="19">
        <v>1</v>
      </c>
    </row>
    <row r="272" spans="1:18">
      <c r="A272" s="46">
        <v>8137</v>
      </c>
      <c r="B272" s="47">
        <v>1813701</v>
      </c>
      <c r="C272" s="47"/>
      <c r="D272" s="43" t="s">
        <v>1058</v>
      </c>
      <c r="E272" s="48" t="s">
        <v>3</v>
      </c>
      <c r="F272" s="48" t="s">
        <v>303</v>
      </c>
      <c r="G272" s="48" t="s">
        <v>1819</v>
      </c>
      <c r="H272" s="49" t="s">
        <v>1826</v>
      </c>
      <c r="I272" s="41" t="s">
        <v>1721</v>
      </c>
      <c r="J272" s="73"/>
      <c r="K272" s="75" t="s">
        <v>1722</v>
      </c>
      <c r="L272" s="43" t="s">
        <v>2505</v>
      </c>
      <c r="M272" s="43" t="s">
        <v>2506</v>
      </c>
      <c r="N272" s="44" t="s">
        <v>1059</v>
      </c>
      <c r="O272" s="45" t="s">
        <v>1747</v>
      </c>
      <c r="P272" s="30" t="s">
        <v>2507</v>
      </c>
      <c r="Q272" s="30">
        <v>1</v>
      </c>
      <c r="R272" s="19">
        <v>1</v>
      </c>
    </row>
    <row r="273" spans="1:19">
      <c r="A273" s="52">
        <v>4027</v>
      </c>
      <c r="B273" s="47">
        <v>1402701</v>
      </c>
      <c r="C273" s="47"/>
      <c r="D273" s="43" t="s">
        <v>1060</v>
      </c>
      <c r="E273" s="48" t="s">
        <v>2</v>
      </c>
      <c r="F273" s="48" t="s">
        <v>303</v>
      </c>
      <c r="G273" s="48" t="s">
        <v>1819</v>
      </c>
      <c r="H273" s="49" t="s">
        <v>1677</v>
      </c>
      <c r="I273" s="41" t="s">
        <v>1820</v>
      </c>
      <c r="J273" s="73" t="s">
        <v>1821</v>
      </c>
      <c r="K273" s="75" t="s">
        <v>1822</v>
      </c>
      <c r="L273" s="43" t="s">
        <v>2508</v>
      </c>
      <c r="M273" s="43" t="s">
        <v>2509</v>
      </c>
      <c r="N273" s="44" t="s">
        <v>1061</v>
      </c>
      <c r="O273" s="45" t="s">
        <v>1682</v>
      </c>
      <c r="P273" s="30" t="s">
        <v>2510</v>
      </c>
      <c r="Q273" s="30"/>
      <c r="R273" s="19">
        <v>1</v>
      </c>
    </row>
    <row r="274" spans="1:19">
      <c r="A274" s="47">
        <v>8142</v>
      </c>
      <c r="B274" s="47">
        <v>1814201</v>
      </c>
      <c r="C274" s="47"/>
      <c r="D274" s="43" t="s">
        <v>850</v>
      </c>
      <c r="E274" s="48" t="s">
        <v>21</v>
      </c>
      <c r="F274" s="48" t="s">
        <v>357</v>
      </c>
      <c r="G274" s="48" t="s">
        <v>1819</v>
      </c>
      <c r="H274" s="49" t="s">
        <v>1744</v>
      </c>
      <c r="I274" s="41" t="s">
        <v>1721</v>
      </c>
      <c r="J274" s="73"/>
      <c r="K274" s="75" t="s">
        <v>1722</v>
      </c>
      <c r="L274" s="43" t="s">
        <v>2511</v>
      </c>
      <c r="M274" s="43" t="s">
        <v>2512</v>
      </c>
      <c r="N274" s="44" t="s">
        <v>851</v>
      </c>
      <c r="O274" s="45" t="s">
        <v>1898</v>
      </c>
      <c r="P274" s="30" t="s">
        <v>2513</v>
      </c>
      <c r="Q274" s="30">
        <v>1</v>
      </c>
      <c r="R274" s="19">
        <v>1</v>
      </c>
    </row>
    <row r="275" spans="1:19">
      <c r="A275" s="47">
        <v>8151</v>
      </c>
      <c r="B275" s="47">
        <v>1815101</v>
      </c>
      <c r="C275" s="47"/>
      <c r="D275" s="43" t="s">
        <v>398</v>
      </c>
      <c r="E275" s="48" t="s">
        <v>3</v>
      </c>
      <c r="F275" s="48" t="s">
        <v>336</v>
      </c>
      <c r="G275" s="48" t="s">
        <v>336</v>
      </c>
      <c r="H275" s="49" t="s">
        <v>1826</v>
      </c>
      <c r="I275" s="41" t="s">
        <v>23</v>
      </c>
      <c r="J275" s="73" t="s">
        <v>1784</v>
      </c>
      <c r="K275" s="75" t="s">
        <v>1785</v>
      </c>
      <c r="L275" s="43" t="s">
        <v>2514</v>
      </c>
      <c r="M275" s="43" t="s">
        <v>2515</v>
      </c>
      <c r="N275" s="44" t="s">
        <v>399</v>
      </c>
      <c r="O275" s="45" t="s">
        <v>1747</v>
      </c>
      <c r="P275" s="30" t="s">
        <v>2516</v>
      </c>
      <c r="Q275" s="30">
        <v>0.5</v>
      </c>
      <c r="R275" s="19">
        <v>7</v>
      </c>
    </row>
    <row r="276" spans="1:19">
      <c r="A276" s="52">
        <v>4055</v>
      </c>
      <c r="B276" s="47">
        <v>1405501</v>
      </c>
      <c r="C276" s="47"/>
      <c r="D276" s="43" t="s">
        <v>1063</v>
      </c>
      <c r="E276" s="48" t="s">
        <v>2</v>
      </c>
      <c r="F276" s="48" t="s">
        <v>303</v>
      </c>
      <c r="G276" s="48" t="s">
        <v>1819</v>
      </c>
      <c r="H276" s="49" t="s">
        <v>1677</v>
      </c>
      <c r="I276" s="41" t="s">
        <v>1820</v>
      </c>
      <c r="J276" s="73" t="s">
        <v>1821</v>
      </c>
      <c r="K276" s="75" t="s">
        <v>1822</v>
      </c>
      <c r="L276" s="43" t="s">
        <v>2517</v>
      </c>
      <c r="M276" s="43" t="s">
        <v>2518</v>
      </c>
      <c r="N276" s="44" t="s">
        <v>1064</v>
      </c>
      <c r="O276" s="45" t="s">
        <v>1682</v>
      </c>
      <c r="P276" s="30" t="s">
        <v>2519</v>
      </c>
      <c r="Q276" s="30"/>
      <c r="R276" s="19">
        <v>1</v>
      </c>
    </row>
    <row r="277" spans="1:19">
      <c r="A277" s="46">
        <v>4041</v>
      </c>
      <c r="B277" s="47">
        <v>1404101</v>
      </c>
      <c r="C277" s="47"/>
      <c r="D277" s="43" t="s">
        <v>197</v>
      </c>
      <c r="E277" s="48" t="s">
        <v>2</v>
      </c>
      <c r="F277" s="48" t="s">
        <v>66</v>
      </c>
      <c r="G277" s="48" t="s">
        <v>66</v>
      </c>
      <c r="H277" s="49" t="s">
        <v>1677</v>
      </c>
      <c r="I277" s="41" t="s">
        <v>10</v>
      </c>
      <c r="J277" s="73" t="s">
        <v>1678</v>
      </c>
      <c r="K277" s="76" t="s">
        <v>1679</v>
      </c>
      <c r="L277" s="43" t="s">
        <v>2520</v>
      </c>
      <c r="M277" s="43" t="s">
        <v>2521</v>
      </c>
      <c r="N277" s="44" t="s">
        <v>198</v>
      </c>
      <c r="O277" s="45" t="s">
        <v>1682</v>
      </c>
      <c r="P277" s="30" t="s">
        <v>2522</v>
      </c>
      <c r="Q277" s="30"/>
      <c r="R277" s="19">
        <v>1</v>
      </c>
    </row>
    <row r="278" spans="1:19">
      <c r="A278" s="46">
        <v>8664</v>
      </c>
      <c r="B278" s="47">
        <v>1866401</v>
      </c>
      <c r="C278" s="47"/>
      <c r="D278" s="43" t="s">
        <v>199</v>
      </c>
      <c r="E278" s="48" t="s">
        <v>15</v>
      </c>
      <c r="F278" s="48" t="s">
        <v>66</v>
      </c>
      <c r="G278" s="48" t="s">
        <v>66</v>
      </c>
      <c r="H278" s="49" t="s">
        <v>1830</v>
      </c>
      <c r="I278" s="41" t="s">
        <v>10</v>
      </c>
      <c r="J278" s="73" t="s">
        <v>1678</v>
      </c>
      <c r="K278" s="76" t="s">
        <v>1679</v>
      </c>
      <c r="L278" s="43" t="s">
        <v>2523</v>
      </c>
      <c r="M278" s="43" t="s">
        <v>2524</v>
      </c>
      <c r="N278" s="44" t="s">
        <v>200</v>
      </c>
      <c r="O278" s="45" t="s">
        <v>1898</v>
      </c>
      <c r="P278" s="30" t="s">
        <v>1967</v>
      </c>
      <c r="Q278" s="30">
        <v>1</v>
      </c>
      <c r="R278" s="19">
        <v>1</v>
      </c>
    </row>
    <row r="279" spans="1:19">
      <c r="A279" s="46">
        <v>4068</v>
      </c>
      <c r="B279" s="47">
        <v>1406801</v>
      </c>
      <c r="C279" s="47"/>
      <c r="D279" s="43" t="s">
        <v>1306</v>
      </c>
      <c r="E279" s="48" t="s">
        <v>2</v>
      </c>
      <c r="F279" s="48" t="s">
        <v>295</v>
      </c>
      <c r="G279" s="48" t="s">
        <v>295</v>
      </c>
      <c r="H279" s="49" t="s">
        <v>1677</v>
      </c>
      <c r="I279" s="41" t="s">
        <v>26</v>
      </c>
      <c r="J279" s="73" t="s">
        <v>1751</v>
      </c>
      <c r="K279" s="75" t="s">
        <v>1752</v>
      </c>
      <c r="L279" s="43" t="s">
        <v>2525</v>
      </c>
      <c r="M279" s="43" t="s">
        <v>2526</v>
      </c>
      <c r="N279" s="44" t="s">
        <v>1307</v>
      </c>
      <c r="O279" s="45" t="s">
        <v>1682</v>
      </c>
      <c r="P279" s="30" t="s">
        <v>2527</v>
      </c>
      <c r="Q279" s="30"/>
      <c r="R279" s="19">
        <v>1</v>
      </c>
    </row>
    <row r="280" spans="1:19">
      <c r="A280" s="47">
        <v>8679</v>
      </c>
      <c r="B280" s="47">
        <v>1867901</v>
      </c>
      <c r="C280" s="47"/>
      <c r="D280" s="43" t="s">
        <v>401</v>
      </c>
      <c r="E280" s="48" t="s">
        <v>15</v>
      </c>
      <c r="F280" s="48" t="s">
        <v>336</v>
      </c>
      <c r="G280" s="48" t="s">
        <v>336</v>
      </c>
      <c r="H280" s="49" t="s">
        <v>1830</v>
      </c>
      <c r="I280" s="41" t="s">
        <v>23</v>
      </c>
      <c r="J280" s="73" t="s">
        <v>1784</v>
      </c>
      <c r="K280" s="75" t="s">
        <v>1785</v>
      </c>
      <c r="L280" s="43" t="s">
        <v>2528</v>
      </c>
      <c r="M280" s="43" t="s">
        <v>2529</v>
      </c>
      <c r="N280" s="44" t="s">
        <v>402</v>
      </c>
      <c r="O280" s="45" t="s">
        <v>1898</v>
      </c>
      <c r="P280" s="30" t="s">
        <v>2530</v>
      </c>
      <c r="Q280" s="30">
        <v>1</v>
      </c>
      <c r="R280" s="19">
        <v>1</v>
      </c>
    </row>
    <row r="281" spans="1:19">
      <c r="A281" s="46">
        <v>4082</v>
      </c>
      <c r="B281" s="47">
        <v>1408201</v>
      </c>
      <c r="C281" s="47"/>
      <c r="D281" s="43" t="s">
        <v>403</v>
      </c>
      <c r="E281" s="48" t="s">
        <v>2</v>
      </c>
      <c r="F281" s="48" t="s">
        <v>307</v>
      </c>
      <c r="G281" s="48" t="s">
        <v>336</v>
      </c>
      <c r="H281" s="49" t="s">
        <v>1677</v>
      </c>
      <c r="I281" s="41" t="s">
        <v>26</v>
      </c>
      <c r="J281" s="73" t="s">
        <v>1751</v>
      </c>
      <c r="K281" s="75" t="s">
        <v>1752</v>
      </c>
      <c r="L281" s="43" t="s">
        <v>2531</v>
      </c>
      <c r="M281" s="43" t="s">
        <v>2532</v>
      </c>
      <c r="N281" s="44" t="s">
        <v>404</v>
      </c>
      <c r="O281" s="45" t="s">
        <v>1682</v>
      </c>
      <c r="P281" s="30" t="s">
        <v>2533</v>
      </c>
      <c r="Q281" s="30"/>
      <c r="R281" s="19">
        <v>1</v>
      </c>
    </row>
    <row r="282" spans="1:19">
      <c r="A282" s="47">
        <v>3426</v>
      </c>
      <c r="B282" s="47">
        <v>1342601</v>
      </c>
      <c r="C282" s="47"/>
      <c r="D282" s="43" t="s">
        <v>628</v>
      </c>
      <c r="E282" s="48" t="s">
        <v>2</v>
      </c>
      <c r="F282" s="48" t="s">
        <v>336</v>
      </c>
      <c r="G282" s="48" t="s">
        <v>336</v>
      </c>
      <c r="H282" s="49" t="s">
        <v>1857</v>
      </c>
      <c r="I282" s="41" t="s">
        <v>12</v>
      </c>
      <c r="J282" s="73" t="s">
        <v>1739</v>
      </c>
      <c r="K282" s="75" t="s">
        <v>1740</v>
      </c>
      <c r="L282" s="43" t="s">
        <v>2534</v>
      </c>
      <c r="M282" s="43" t="s">
        <v>2535</v>
      </c>
      <c r="N282" s="44" t="s">
        <v>629</v>
      </c>
      <c r="O282" s="45" t="s">
        <v>1682</v>
      </c>
      <c r="P282" s="30" t="s">
        <v>2536</v>
      </c>
      <c r="Q282" s="30"/>
      <c r="R282" s="19">
        <v>1</v>
      </c>
    </row>
    <row r="283" spans="1:19">
      <c r="A283" s="46">
        <v>8107</v>
      </c>
      <c r="B283" s="47">
        <v>1810701</v>
      </c>
      <c r="C283" s="47"/>
      <c r="D283" s="43" t="s">
        <v>1065</v>
      </c>
      <c r="E283" s="48" t="s">
        <v>48</v>
      </c>
      <c r="F283" s="48" t="s">
        <v>303</v>
      </c>
      <c r="G283" s="48" t="s">
        <v>1819</v>
      </c>
      <c r="H283" s="49" t="s">
        <v>1826</v>
      </c>
      <c r="I283" s="41" t="s">
        <v>1820</v>
      </c>
      <c r="J283" s="73" t="s">
        <v>1821</v>
      </c>
      <c r="K283" s="75" t="s">
        <v>1822</v>
      </c>
      <c r="L283" s="43" t="s">
        <v>2537</v>
      </c>
      <c r="M283" s="43" t="s">
        <v>2538</v>
      </c>
      <c r="N283" s="44" t="s">
        <v>1066</v>
      </c>
      <c r="O283" s="45" t="s">
        <v>1747</v>
      </c>
      <c r="P283" s="30" t="s">
        <v>2539</v>
      </c>
      <c r="Q283" s="30">
        <v>0.5</v>
      </c>
      <c r="R283" s="19">
        <v>28</v>
      </c>
    </row>
    <row r="284" spans="1:19">
      <c r="A284" s="50">
        <v>4096</v>
      </c>
      <c r="B284" s="47">
        <v>1409601</v>
      </c>
      <c r="C284" s="47"/>
      <c r="D284" s="43" t="s">
        <v>630</v>
      </c>
      <c r="E284" s="48" t="s">
        <v>2</v>
      </c>
      <c r="F284" s="48" t="s">
        <v>336</v>
      </c>
      <c r="G284" s="48" t="s">
        <v>336</v>
      </c>
      <c r="H284" s="49" t="s">
        <v>1677</v>
      </c>
      <c r="I284" s="41" t="s">
        <v>12</v>
      </c>
      <c r="J284" s="73" t="s">
        <v>1739</v>
      </c>
      <c r="K284" s="75" t="s">
        <v>1740</v>
      </c>
      <c r="L284" s="43" t="s">
        <v>2540</v>
      </c>
      <c r="M284" s="43" t="s">
        <v>2541</v>
      </c>
      <c r="N284" s="44" t="s">
        <v>631</v>
      </c>
      <c r="O284" s="45" t="s">
        <v>1682</v>
      </c>
      <c r="P284" s="30" t="s">
        <v>2542</v>
      </c>
      <c r="Q284" s="30"/>
      <c r="R284" s="19">
        <v>1</v>
      </c>
    </row>
    <row r="285" spans="1:19">
      <c r="A285" s="52">
        <v>4110</v>
      </c>
      <c r="B285" s="47">
        <v>1411001</v>
      </c>
      <c r="C285" s="47"/>
      <c r="D285" s="43" t="s">
        <v>1068</v>
      </c>
      <c r="E285" s="48" t="s">
        <v>2</v>
      </c>
      <c r="F285" s="48" t="s">
        <v>303</v>
      </c>
      <c r="G285" s="48" t="s">
        <v>1819</v>
      </c>
      <c r="H285" s="49" t="s">
        <v>1677</v>
      </c>
      <c r="I285" s="41" t="s">
        <v>1820</v>
      </c>
      <c r="J285" s="73" t="s">
        <v>1821</v>
      </c>
      <c r="K285" s="75" t="s">
        <v>1822</v>
      </c>
      <c r="L285" s="43" t="s">
        <v>2543</v>
      </c>
      <c r="M285" s="43" t="s">
        <v>2544</v>
      </c>
      <c r="N285" s="44" t="s">
        <v>1069</v>
      </c>
      <c r="O285" s="45" t="s">
        <v>1682</v>
      </c>
      <c r="P285" s="30" t="s">
        <v>2545</v>
      </c>
      <c r="Q285" s="30"/>
      <c r="R285" s="19">
        <v>1</v>
      </c>
    </row>
    <row r="286" spans="1:19">
      <c r="A286" s="46">
        <v>8169</v>
      </c>
      <c r="B286" s="47">
        <v>1816901</v>
      </c>
      <c r="C286" s="47"/>
      <c r="D286" s="43" t="s">
        <v>1070</v>
      </c>
      <c r="E286" s="48" t="s">
        <v>48</v>
      </c>
      <c r="F286" s="48" t="s">
        <v>303</v>
      </c>
      <c r="G286" s="48" t="s">
        <v>1819</v>
      </c>
      <c r="H286" s="49" t="s">
        <v>1826</v>
      </c>
      <c r="I286" s="41" t="s">
        <v>1820</v>
      </c>
      <c r="J286" s="73" t="s">
        <v>1821</v>
      </c>
      <c r="K286" s="75" t="s">
        <v>1822</v>
      </c>
      <c r="L286" s="43" t="s">
        <v>2546</v>
      </c>
      <c r="M286" s="43" t="s">
        <v>2547</v>
      </c>
      <c r="N286" s="44" t="s">
        <v>1071</v>
      </c>
      <c r="O286" s="45" t="s">
        <v>1747</v>
      </c>
      <c r="P286" s="30" t="s">
        <v>2548</v>
      </c>
      <c r="Q286" s="30">
        <v>2</v>
      </c>
      <c r="R286" s="19">
        <v>1</v>
      </c>
      <c r="S286" s="23" t="s">
        <v>2549</v>
      </c>
    </row>
    <row r="287" spans="1:19">
      <c r="A287" s="52">
        <v>4117</v>
      </c>
      <c r="B287" s="47">
        <v>1411701</v>
      </c>
      <c r="C287" s="47"/>
      <c r="D287" s="43" t="s">
        <v>1072</v>
      </c>
      <c r="E287" s="48" t="s">
        <v>2</v>
      </c>
      <c r="F287" s="48" t="s">
        <v>303</v>
      </c>
      <c r="G287" s="48" t="s">
        <v>1819</v>
      </c>
      <c r="H287" s="49" t="s">
        <v>1677</v>
      </c>
      <c r="I287" s="41" t="s">
        <v>1820</v>
      </c>
      <c r="J287" s="73" t="s">
        <v>1821</v>
      </c>
      <c r="K287" s="75" t="s">
        <v>1822</v>
      </c>
      <c r="L287" s="43" t="s">
        <v>2550</v>
      </c>
      <c r="M287" s="43" t="s">
        <v>2551</v>
      </c>
      <c r="N287" s="44" t="s">
        <v>1073</v>
      </c>
      <c r="O287" s="45" t="s">
        <v>1682</v>
      </c>
      <c r="P287" s="30" t="s">
        <v>2552</v>
      </c>
      <c r="Q287" s="30"/>
      <c r="R287" s="19">
        <v>1</v>
      </c>
    </row>
    <row r="288" spans="1:19">
      <c r="A288" s="46">
        <v>6795</v>
      </c>
      <c r="B288" s="47">
        <v>1679501</v>
      </c>
      <c r="C288" s="47"/>
      <c r="D288" s="43" t="s">
        <v>201</v>
      </c>
      <c r="E288" s="48" t="s">
        <v>2</v>
      </c>
      <c r="F288" s="48" t="s">
        <v>66</v>
      </c>
      <c r="G288" s="48" t="s">
        <v>66</v>
      </c>
      <c r="H288" s="49" t="s">
        <v>1711</v>
      </c>
      <c r="I288" s="41" t="s">
        <v>10</v>
      </c>
      <c r="J288" s="73" t="s">
        <v>1678</v>
      </c>
      <c r="K288" s="76" t="s">
        <v>1679</v>
      </c>
      <c r="L288" s="43" t="s">
        <v>2553</v>
      </c>
      <c r="M288" s="43" t="s">
        <v>2554</v>
      </c>
      <c r="N288" s="44" t="s">
        <v>202</v>
      </c>
      <c r="O288" s="45" t="s">
        <v>1682</v>
      </c>
      <c r="P288" s="30" t="s">
        <v>2555</v>
      </c>
      <c r="Q288" s="30"/>
      <c r="R288" s="19">
        <v>1</v>
      </c>
    </row>
    <row r="289" spans="1:19">
      <c r="A289" s="46">
        <v>6087</v>
      </c>
      <c r="B289" s="47">
        <v>1608701</v>
      </c>
      <c r="C289" s="47"/>
      <c r="D289" s="43" t="s">
        <v>1308</v>
      </c>
      <c r="E289" s="48" t="s">
        <v>21</v>
      </c>
      <c r="F289" s="48" t="s">
        <v>295</v>
      </c>
      <c r="G289" s="48" t="s">
        <v>295</v>
      </c>
      <c r="H289" s="49" t="s">
        <v>1744</v>
      </c>
      <c r="I289" s="41" t="s">
        <v>20</v>
      </c>
      <c r="J289" s="73" t="s">
        <v>1756</v>
      </c>
      <c r="K289" s="75" t="s">
        <v>1757</v>
      </c>
      <c r="L289" s="43" t="s">
        <v>2556</v>
      </c>
      <c r="M289" s="43" t="s">
        <v>2557</v>
      </c>
      <c r="N289" s="44" t="s">
        <v>1309</v>
      </c>
      <c r="O289" s="45" t="s">
        <v>1898</v>
      </c>
      <c r="P289" s="19" t="s">
        <v>2558</v>
      </c>
      <c r="Q289" s="30">
        <v>1</v>
      </c>
      <c r="R289" s="19">
        <v>1</v>
      </c>
      <c r="S289" s="23" t="s">
        <v>2559</v>
      </c>
    </row>
    <row r="290" spans="1:19">
      <c r="A290" s="46">
        <v>4123</v>
      </c>
      <c r="B290" s="47">
        <v>1412301</v>
      </c>
      <c r="C290" s="47"/>
      <c r="D290" s="43" t="s">
        <v>1525</v>
      </c>
      <c r="E290" s="48" t="s">
        <v>2</v>
      </c>
      <c r="F290" s="48" t="s">
        <v>307</v>
      </c>
      <c r="G290" s="48" t="s">
        <v>295</v>
      </c>
      <c r="H290" s="49" t="s">
        <v>1677</v>
      </c>
      <c r="I290" s="41" t="s">
        <v>11</v>
      </c>
      <c r="J290" s="73" t="s">
        <v>1688</v>
      </c>
      <c r="K290" s="75" t="s">
        <v>1689</v>
      </c>
      <c r="L290" s="43" t="s">
        <v>2560</v>
      </c>
      <c r="M290" s="43" t="s">
        <v>2561</v>
      </c>
      <c r="N290" s="44" t="s">
        <v>1526</v>
      </c>
      <c r="O290" s="45" t="s">
        <v>1682</v>
      </c>
      <c r="P290" s="30" t="s">
        <v>2562</v>
      </c>
      <c r="Q290" s="30"/>
      <c r="R290" s="19">
        <v>1</v>
      </c>
    </row>
    <row r="291" spans="1:19">
      <c r="A291" s="52">
        <v>4130</v>
      </c>
      <c r="B291" s="47">
        <v>1413001</v>
      </c>
      <c r="C291" s="47"/>
      <c r="D291" s="43" t="s">
        <v>1074</v>
      </c>
      <c r="E291" s="48" t="s">
        <v>2</v>
      </c>
      <c r="F291" s="48" t="s">
        <v>303</v>
      </c>
      <c r="G291" s="48" t="s">
        <v>1819</v>
      </c>
      <c r="H291" s="49" t="s">
        <v>1677</v>
      </c>
      <c r="I291" s="41" t="s">
        <v>1820</v>
      </c>
      <c r="J291" s="73" t="s">
        <v>1821</v>
      </c>
      <c r="K291" s="75" t="s">
        <v>1822</v>
      </c>
      <c r="L291" s="43" t="s">
        <v>2563</v>
      </c>
      <c r="M291" s="43" t="s">
        <v>2564</v>
      </c>
      <c r="N291" s="44" t="s">
        <v>1075</v>
      </c>
      <c r="O291" s="45" t="s">
        <v>1682</v>
      </c>
      <c r="P291" s="30" t="s">
        <v>2565</v>
      </c>
      <c r="Q291" s="30"/>
      <c r="R291" s="19">
        <v>1</v>
      </c>
    </row>
    <row r="292" spans="1:19">
      <c r="A292" s="50">
        <v>4137</v>
      </c>
      <c r="B292" s="47">
        <v>1413701</v>
      </c>
      <c r="C292" s="47"/>
      <c r="D292" s="43" t="s">
        <v>632</v>
      </c>
      <c r="E292" s="48" t="s">
        <v>28</v>
      </c>
      <c r="F292" s="48" t="s">
        <v>336</v>
      </c>
      <c r="G292" s="48" t="s">
        <v>336</v>
      </c>
      <c r="H292" s="49" t="s">
        <v>1906</v>
      </c>
      <c r="I292" s="41" t="s">
        <v>12</v>
      </c>
      <c r="J292" s="73" t="s">
        <v>1739</v>
      </c>
      <c r="K292" s="75" t="s">
        <v>1740</v>
      </c>
      <c r="L292" s="43" t="s">
        <v>2566</v>
      </c>
      <c r="M292" s="43" t="s">
        <v>2567</v>
      </c>
      <c r="N292" s="44" t="s">
        <v>633</v>
      </c>
      <c r="O292" s="45" t="s">
        <v>1682</v>
      </c>
      <c r="P292" s="30" t="s">
        <v>2568</v>
      </c>
      <c r="Q292" s="30"/>
      <c r="R292" s="19">
        <v>1</v>
      </c>
    </row>
    <row r="293" spans="1:19">
      <c r="A293" s="46">
        <v>4164</v>
      </c>
      <c r="B293" s="47">
        <v>1416401</v>
      </c>
      <c r="C293" s="47"/>
      <c r="D293" s="43" t="s">
        <v>1527</v>
      </c>
      <c r="E293" s="48" t="s">
        <v>2</v>
      </c>
      <c r="F293" s="48" t="s">
        <v>307</v>
      </c>
      <c r="G293" s="48" t="s">
        <v>295</v>
      </c>
      <c r="H293" s="49" t="s">
        <v>1711</v>
      </c>
      <c r="I293" s="41" t="s">
        <v>11</v>
      </c>
      <c r="J293" s="73" t="s">
        <v>1688</v>
      </c>
      <c r="K293" s="75" t="s">
        <v>1689</v>
      </c>
      <c r="L293" s="43" t="s">
        <v>2569</v>
      </c>
      <c r="M293" s="43" t="s">
        <v>2570</v>
      </c>
      <c r="N293" s="44" t="s">
        <v>1528</v>
      </c>
      <c r="O293" s="45" t="s">
        <v>1682</v>
      </c>
      <c r="P293" s="30" t="s">
        <v>2571</v>
      </c>
      <c r="Q293" s="30"/>
      <c r="R293" s="19">
        <v>1</v>
      </c>
    </row>
    <row r="294" spans="1:19">
      <c r="A294" s="47">
        <v>4192</v>
      </c>
      <c r="B294" s="47">
        <v>1419201</v>
      </c>
      <c r="C294" s="47"/>
      <c r="D294" s="43" t="s">
        <v>852</v>
      </c>
      <c r="E294" s="48" t="s">
        <v>2</v>
      </c>
      <c r="F294" s="48" t="s">
        <v>357</v>
      </c>
      <c r="G294" s="48" t="s">
        <v>1819</v>
      </c>
      <c r="H294" s="49" t="s">
        <v>1677</v>
      </c>
      <c r="I294" s="41" t="s">
        <v>1721</v>
      </c>
      <c r="J294" s="73"/>
      <c r="K294" s="75" t="s">
        <v>1722</v>
      </c>
      <c r="L294" s="43" t="s">
        <v>2572</v>
      </c>
      <c r="M294" s="43" t="s">
        <v>2573</v>
      </c>
      <c r="N294" s="44" t="s">
        <v>853</v>
      </c>
      <c r="O294" s="45" t="s">
        <v>1682</v>
      </c>
      <c r="P294" s="30" t="s">
        <v>2574</v>
      </c>
      <c r="Q294" s="30"/>
      <c r="R294" s="19">
        <v>1</v>
      </c>
    </row>
    <row r="295" spans="1:19">
      <c r="A295" s="46">
        <v>8160</v>
      </c>
      <c r="B295" s="47">
        <v>1816001</v>
      </c>
      <c r="C295" s="47"/>
      <c r="D295" s="43" t="s">
        <v>203</v>
      </c>
      <c r="E295" s="48" t="s">
        <v>3</v>
      </c>
      <c r="F295" s="48" t="s">
        <v>66</v>
      </c>
      <c r="G295" s="48" t="s">
        <v>66</v>
      </c>
      <c r="H295" s="49" t="s">
        <v>1826</v>
      </c>
      <c r="I295" s="41" t="s">
        <v>10</v>
      </c>
      <c r="J295" s="73" t="s">
        <v>1678</v>
      </c>
      <c r="K295" s="76" t="s">
        <v>1679</v>
      </c>
      <c r="L295" s="43" t="s">
        <v>2575</v>
      </c>
      <c r="M295" s="43" t="s">
        <v>2576</v>
      </c>
      <c r="N295" s="44" t="s">
        <v>204</v>
      </c>
      <c r="O295" s="45" t="s">
        <v>1747</v>
      </c>
      <c r="P295" s="30" t="s">
        <v>2577</v>
      </c>
      <c r="Q295" s="30">
        <v>0.5</v>
      </c>
      <c r="R295" s="19">
        <v>11</v>
      </c>
    </row>
    <row r="296" spans="1:19">
      <c r="A296" s="46">
        <v>4219</v>
      </c>
      <c r="B296" s="47">
        <v>1421901</v>
      </c>
      <c r="C296" s="47"/>
      <c r="D296" s="43" t="s">
        <v>205</v>
      </c>
      <c r="E296" s="48" t="s">
        <v>2</v>
      </c>
      <c r="F296" s="48" t="s">
        <v>66</v>
      </c>
      <c r="G296" s="48" t="s">
        <v>66</v>
      </c>
      <c r="H296" s="49" t="s">
        <v>1711</v>
      </c>
      <c r="I296" s="41" t="s">
        <v>11</v>
      </c>
      <c r="J296" s="73" t="s">
        <v>1688</v>
      </c>
      <c r="K296" s="75" t="s">
        <v>1689</v>
      </c>
      <c r="L296" s="43" t="s">
        <v>2578</v>
      </c>
      <c r="M296" s="43" t="s">
        <v>2579</v>
      </c>
      <c r="N296" s="44" t="s">
        <v>206</v>
      </c>
      <c r="O296" s="45" t="s">
        <v>1682</v>
      </c>
      <c r="P296" s="30" t="s">
        <v>2580</v>
      </c>
      <c r="Q296" s="30"/>
      <c r="R296" s="19">
        <v>1</v>
      </c>
    </row>
    <row r="297" spans="1:19">
      <c r="A297" s="52">
        <v>4233</v>
      </c>
      <c r="B297" s="47">
        <v>1423301</v>
      </c>
      <c r="C297" s="47"/>
      <c r="D297" s="43" t="s">
        <v>1076</v>
      </c>
      <c r="E297" s="48" t="s">
        <v>2</v>
      </c>
      <c r="F297" s="48" t="s">
        <v>303</v>
      </c>
      <c r="G297" s="48" t="s">
        <v>1819</v>
      </c>
      <c r="H297" s="49" t="s">
        <v>1677</v>
      </c>
      <c r="I297" s="41" t="s">
        <v>1820</v>
      </c>
      <c r="J297" s="73" t="s">
        <v>1821</v>
      </c>
      <c r="K297" s="75" t="s">
        <v>1822</v>
      </c>
      <c r="L297" s="43" t="s">
        <v>2581</v>
      </c>
      <c r="M297" s="43" t="s">
        <v>2582</v>
      </c>
      <c r="N297" s="44" t="s">
        <v>1077</v>
      </c>
      <c r="O297" s="45" t="s">
        <v>1682</v>
      </c>
      <c r="P297" s="30" t="s">
        <v>2583</v>
      </c>
      <c r="Q297" s="30"/>
      <c r="R297" s="19">
        <v>1</v>
      </c>
    </row>
    <row r="298" spans="1:19">
      <c r="A298" s="46">
        <v>4247</v>
      </c>
      <c r="B298" s="47">
        <v>1424701</v>
      </c>
      <c r="C298" s="47"/>
      <c r="D298" s="43" t="s">
        <v>1310</v>
      </c>
      <c r="E298" s="48" t="s">
        <v>2</v>
      </c>
      <c r="F298" s="48" t="s">
        <v>295</v>
      </c>
      <c r="G298" s="48" t="s">
        <v>295</v>
      </c>
      <c r="H298" s="49" t="s">
        <v>1677</v>
      </c>
      <c r="I298" s="41" t="s">
        <v>20</v>
      </c>
      <c r="J298" s="73" t="s">
        <v>1756</v>
      </c>
      <c r="K298" s="75" t="s">
        <v>1757</v>
      </c>
      <c r="L298" s="43" t="s">
        <v>2584</v>
      </c>
      <c r="M298" s="43" t="s">
        <v>2585</v>
      </c>
      <c r="N298" s="44" t="s">
        <v>1311</v>
      </c>
      <c r="O298" s="45" t="s">
        <v>1682</v>
      </c>
      <c r="P298" s="30" t="s">
        <v>2586</v>
      </c>
      <c r="Q298" s="30"/>
      <c r="R298" s="19">
        <v>1</v>
      </c>
    </row>
    <row r="299" spans="1:19">
      <c r="A299" s="46">
        <v>4260</v>
      </c>
      <c r="B299" s="47">
        <v>1426001</v>
      </c>
      <c r="C299" s="47"/>
      <c r="D299" s="43" t="s">
        <v>405</v>
      </c>
      <c r="E299" s="48" t="s">
        <v>2</v>
      </c>
      <c r="F299" s="48" t="s">
        <v>295</v>
      </c>
      <c r="G299" s="48" t="s">
        <v>295</v>
      </c>
      <c r="H299" s="49" t="s">
        <v>1711</v>
      </c>
      <c r="I299" s="41" t="s">
        <v>26</v>
      </c>
      <c r="J299" s="73" t="s">
        <v>1751</v>
      </c>
      <c r="K299" s="75" t="s">
        <v>1752</v>
      </c>
      <c r="L299" s="43" t="s">
        <v>2587</v>
      </c>
      <c r="M299" s="43" t="s">
        <v>2588</v>
      </c>
      <c r="N299" s="44" t="s">
        <v>406</v>
      </c>
      <c r="O299" s="45" t="s">
        <v>1682</v>
      </c>
      <c r="P299" s="30" t="s">
        <v>2589</v>
      </c>
      <c r="Q299" s="30"/>
      <c r="R299" s="19">
        <v>1</v>
      </c>
    </row>
    <row r="300" spans="1:19">
      <c r="A300" s="47">
        <v>8683</v>
      </c>
      <c r="B300" s="47">
        <v>1868301</v>
      </c>
      <c r="C300" s="47"/>
      <c r="D300" s="43" t="s">
        <v>854</v>
      </c>
      <c r="E300" s="48" t="s">
        <v>15</v>
      </c>
      <c r="F300" s="48" t="s">
        <v>357</v>
      </c>
      <c r="G300" s="48" t="s">
        <v>1819</v>
      </c>
      <c r="H300" s="49" t="s">
        <v>1830</v>
      </c>
      <c r="I300" s="41" t="s">
        <v>1721</v>
      </c>
      <c r="J300" s="73"/>
      <c r="K300" s="75" t="s">
        <v>1722</v>
      </c>
      <c r="L300" s="43" t="s">
        <v>2590</v>
      </c>
      <c r="M300" s="43" t="s">
        <v>2591</v>
      </c>
      <c r="N300" s="44" t="s">
        <v>855</v>
      </c>
      <c r="O300" s="45" t="s">
        <v>1898</v>
      </c>
      <c r="P300" s="30" t="s">
        <v>2592</v>
      </c>
      <c r="Q300" s="30">
        <v>1</v>
      </c>
      <c r="R300" s="19">
        <v>1</v>
      </c>
    </row>
    <row r="301" spans="1:19">
      <c r="A301" s="46">
        <v>4274</v>
      </c>
      <c r="B301" s="47">
        <v>1427401</v>
      </c>
      <c r="C301" s="47"/>
      <c r="D301" s="43" t="s">
        <v>207</v>
      </c>
      <c r="E301" s="48" t="s">
        <v>2</v>
      </c>
      <c r="F301" s="48" t="s">
        <v>66</v>
      </c>
      <c r="G301" s="48" t="s">
        <v>66</v>
      </c>
      <c r="H301" s="49" t="s">
        <v>1677</v>
      </c>
      <c r="I301" s="41" t="s">
        <v>10</v>
      </c>
      <c r="J301" s="73" t="s">
        <v>1678</v>
      </c>
      <c r="K301" s="76" t="s">
        <v>1679</v>
      </c>
      <c r="L301" s="43" t="s">
        <v>2593</v>
      </c>
      <c r="M301" s="43" t="s">
        <v>2594</v>
      </c>
      <c r="N301" s="44" t="s">
        <v>208</v>
      </c>
      <c r="O301" s="45" t="s">
        <v>1682</v>
      </c>
      <c r="P301" s="30" t="s">
        <v>2595</v>
      </c>
      <c r="Q301" s="30"/>
      <c r="R301" s="19">
        <v>1</v>
      </c>
    </row>
    <row r="302" spans="1:19">
      <c r="A302" s="46">
        <v>2385</v>
      </c>
      <c r="B302" s="47">
        <v>1238501</v>
      </c>
      <c r="C302" s="47"/>
      <c r="D302" s="43" t="s">
        <v>1529</v>
      </c>
      <c r="E302" s="48" t="s">
        <v>2</v>
      </c>
      <c r="F302" s="48" t="s">
        <v>307</v>
      </c>
      <c r="G302" s="48" t="s">
        <v>336</v>
      </c>
      <c r="H302" s="49" t="s">
        <v>1677</v>
      </c>
      <c r="I302" s="41" t="s">
        <v>11</v>
      </c>
      <c r="J302" s="73" t="s">
        <v>1688</v>
      </c>
      <c r="K302" s="75" t="s">
        <v>1689</v>
      </c>
      <c r="L302" s="43" t="s">
        <v>2596</v>
      </c>
      <c r="M302" s="43" t="s">
        <v>2597</v>
      </c>
      <c r="N302" s="44" t="s">
        <v>1530</v>
      </c>
      <c r="O302" s="45" t="s">
        <v>1682</v>
      </c>
      <c r="P302" s="30" t="s">
        <v>2598</v>
      </c>
      <c r="Q302" s="30"/>
      <c r="R302" s="19">
        <v>1</v>
      </c>
    </row>
    <row r="303" spans="1:19">
      <c r="A303" s="47">
        <v>4295</v>
      </c>
      <c r="B303" s="47">
        <v>1429501</v>
      </c>
      <c r="C303" s="47"/>
      <c r="D303" s="43" t="s">
        <v>856</v>
      </c>
      <c r="E303" s="48" t="s">
        <v>2</v>
      </c>
      <c r="F303" s="48" t="s">
        <v>357</v>
      </c>
      <c r="G303" s="48" t="s">
        <v>1819</v>
      </c>
      <c r="H303" s="49" t="s">
        <v>1677</v>
      </c>
      <c r="I303" s="41" t="s">
        <v>1721</v>
      </c>
      <c r="J303" s="73"/>
      <c r="K303" s="75" t="s">
        <v>1722</v>
      </c>
      <c r="L303" s="43" t="s">
        <v>2599</v>
      </c>
      <c r="M303" s="43" t="s">
        <v>2600</v>
      </c>
      <c r="N303" s="44" t="s">
        <v>857</v>
      </c>
      <c r="O303" s="45" t="s">
        <v>1682</v>
      </c>
      <c r="P303" s="30" t="s">
        <v>2601</v>
      </c>
      <c r="Q303" s="30"/>
      <c r="R303" s="19">
        <v>1</v>
      </c>
    </row>
    <row r="304" spans="1:19">
      <c r="A304" s="50">
        <v>4301</v>
      </c>
      <c r="B304" s="47">
        <v>1430101</v>
      </c>
      <c r="C304" s="47"/>
      <c r="D304" s="43" t="s">
        <v>634</v>
      </c>
      <c r="E304" s="48" t="s">
        <v>2</v>
      </c>
      <c r="F304" s="48" t="s">
        <v>336</v>
      </c>
      <c r="G304" s="48" t="s">
        <v>336</v>
      </c>
      <c r="H304" s="49" t="s">
        <v>1677</v>
      </c>
      <c r="I304" s="41" t="s">
        <v>12</v>
      </c>
      <c r="J304" s="73" t="s">
        <v>1739</v>
      </c>
      <c r="K304" s="75" t="s">
        <v>1740</v>
      </c>
      <c r="L304" s="43" t="s">
        <v>2602</v>
      </c>
      <c r="M304" s="43" t="s">
        <v>2603</v>
      </c>
      <c r="N304" s="44" t="s">
        <v>635</v>
      </c>
      <c r="O304" s="45" t="s">
        <v>1682</v>
      </c>
      <c r="P304" s="30" t="s">
        <v>2604</v>
      </c>
      <c r="Q304" s="30"/>
      <c r="R304" s="19">
        <v>1</v>
      </c>
    </row>
    <row r="305" spans="1:18">
      <c r="A305" s="46">
        <v>5849</v>
      </c>
      <c r="B305" s="47">
        <v>1584901</v>
      </c>
      <c r="C305" s="47"/>
      <c r="D305" s="43" t="s">
        <v>209</v>
      </c>
      <c r="E305" s="48" t="s">
        <v>2</v>
      </c>
      <c r="F305" s="48" t="s">
        <v>66</v>
      </c>
      <c r="G305" s="48" t="s">
        <v>66</v>
      </c>
      <c r="H305" s="49" t="s">
        <v>1677</v>
      </c>
      <c r="I305" s="41" t="s">
        <v>11</v>
      </c>
      <c r="J305" s="73" t="s">
        <v>1688</v>
      </c>
      <c r="K305" s="75" t="s">
        <v>1689</v>
      </c>
      <c r="L305" s="43" t="s">
        <v>2605</v>
      </c>
      <c r="M305" s="43" t="s">
        <v>2606</v>
      </c>
      <c r="N305" s="44" t="s">
        <v>210</v>
      </c>
      <c r="O305" s="45" t="s">
        <v>1682</v>
      </c>
      <c r="P305" s="30" t="s">
        <v>2607</v>
      </c>
      <c r="Q305" s="30"/>
      <c r="R305" s="19">
        <v>1</v>
      </c>
    </row>
    <row r="306" spans="1:18">
      <c r="A306" s="47">
        <v>8168</v>
      </c>
      <c r="B306" s="47">
        <v>1816801</v>
      </c>
      <c r="C306" s="47"/>
      <c r="D306" s="43" t="s">
        <v>636</v>
      </c>
      <c r="E306" s="48" t="s">
        <v>3</v>
      </c>
      <c r="F306" s="48" t="s">
        <v>336</v>
      </c>
      <c r="G306" s="48" t="s">
        <v>336</v>
      </c>
      <c r="H306" s="49" t="s">
        <v>1826</v>
      </c>
      <c r="I306" s="41" t="s">
        <v>12</v>
      </c>
      <c r="J306" s="73" t="s">
        <v>1739</v>
      </c>
      <c r="K306" s="75" t="s">
        <v>1740</v>
      </c>
      <c r="L306" s="43" t="s">
        <v>2608</v>
      </c>
      <c r="M306" s="43" t="s">
        <v>2609</v>
      </c>
      <c r="N306" s="44" t="s">
        <v>637</v>
      </c>
      <c r="O306" s="45" t="s">
        <v>1747</v>
      </c>
      <c r="P306" s="30" t="s">
        <v>1982</v>
      </c>
      <c r="Q306" s="30">
        <v>0.5</v>
      </c>
      <c r="R306" s="19">
        <v>15</v>
      </c>
    </row>
    <row r="307" spans="1:18">
      <c r="A307" s="46">
        <v>4315</v>
      </c>
      <c r="B307" s="47">
        <v>1431501</v>
      </c>
      <c r="C307" s="47"/>
      <c r="D307" s="43" t="s">
        <v>211</v>
      </c>
      <c r="E307" s="48" t="s">
        <v>2</v>
      </c>
      <c r="F307" s="48" t="s">
        <v>66</v>
      </c>
      <c r="G307" s="48" t="s">
        <v>66</v>
      </c>
      <c r="H307" s="49" t="s">
        <v>1677</v>
      </c>
      <c r="I307" s="41" t="s">
        <v>10</v>
      </c>
      <c r="J307" s="73" t="s">
        <v>1678</v>
      </c>
      <c r="K307" s="76" t="s">
        <v>1679</v>
      </c>
      <c r="L307" s="43" t="s">
        <v>2610</v>
      </c>
      <c r="M307" s="43" t="s">
        <v>2611</v>
      </c>
      <c r="N307" s="44" t="s">
        <v>212</v>
      </c>
      <c r="O307" s="45" t="s">
        <v>1682</v>
      </c>
      <c r="P307" s="30" t="s">
        <v>2612</v>
      </c>
      <c r="Q307" s="30"/>
      <c r="R307" s="19">
        <v>1</v>
      </c>
    </row>
    <row r="308" spans="1:18">
      <c r="A308" s="47">
        <v>4329</v>
      </c>
      <c r="B308" s="47">
        <v>1432901</v>
      </c>
      <c r="C308" s="47"/>
      <c r="D308" s="43" t="s">
        <v>858</v>
      </c>
      <c r="E308" s="48" t="s">
        <v>2</v>
      </c>
      <c r="F308" s="48" t="s">
        <v>357</v>
      </c>
      <c r="G308" s="48" t="s">
        <v>1819</v>
      </c>
      <c r="H308" s="49" t="s">
        <v>1677</v>
      </c>
      <c r="I308" s="41" t="s">
        <v>1721</v>
      </c>
      <c r="J308" s="73"/>
      <c r="K308" s="75" t="s">
        <v>1722</v>
      </c>
      <c r="L308" s="43" t="s">
        <v>2613</v>
      </c>
      <c r="M308" s="43" t="s">
        <v>2614</v>
      </c>
      <c r="N308" s="44" t="s">
        <v>859</v>
      </c>
      <c r="O308" s="45" t="s">
        <v>1682</v>
      </c>
      <c r="P308" s="30" t="s">
        <v>2615</v>
      </c>
      <c r="Q308" s="30"/>
      <c r="R308" s="19">
        <v>1</v>
      </c>
    </row>
    <row r="309" spans="1:18">
      <c r="A309" s="46">
        <v>4342</v>
      </c>
      <c r="B309" s="47">
        <v>1434201</v>
      </c>
      <c r="C309" s="47"/>
      <c r="D309" s="43" t="s">
        <v>213</v>
      </c>
      <c r="E309" s="48" t="s">
        <v>2</v>
      </c>
      <c r="F309" s="48" t="s">
        <v>66</v>
      </c>
      <c r="G309" s="48" t="s">
        <v>66</v>
      </c>
      <c r="H309" s="49" t="s">
        <v>1677</v>
      </c>
      <c r="I309" s="41" t="s">
        <v>10</v>
      </c>
      <c r="J309" s="73" t="s">
        <v>1678</v>
      </c>
      <c r="K309" s="76" t="s">
        <v>1679</v>
      </c>
      <c r="L309" s="43" t="s">
        <v>2616</v>
      </c>
      <c r="M309" s="43" t="s">
        <v>2617</v>
      </c>
      <c r="N309" s="44" t="s">
        <v>214</v>
      </c>
      <c r="O309" s="45" t="s">
        <v>1682</v>
      </c>
      <c r="P309" s="30" t="s">
        <v>2618</v>
      </c>
      <c r="Q309" s="30"/>
      <c r="R309" s="19">
        <v>1</v>
      </c>
    </row>
    <row r="310" spans="1:18">
      <c r="A310" s="53">
        <v>6274</v>
      </c>
      <c r="B310" s="47">
        <v>1627401</v>
      </c>
      <c r="C310" s="47"/>
      <c r="D310" s="43" t="s">
        <v>407</v>
      </c>
      <c r="E310" s="48" t="s">
        <v>2</v>
      </c>
      <c r="F310" s="48" t="s">
        <v>336</v>
      </c>
      <c r="G310" s="48" t="s">
        <v>336</v>
      </c>
      <c r="H310" s="49" t="s">
        <v>1677</v>
      </c>
      <c r="I310" s="41" t="s">
        <v>23</v>
      </c>
      <c r="J310" s="73" t="s">
        <v>1784</v>
      </c>
      <c r="K310" s="75" t="s">
        <v>1785</v>
      </c>
      <c r="L310" s="43" t="s">
        <v>2619</v>
      </c>
      <c r="M310" s="43" t="s">
        <v>2620</v>
      </c>
      <c r="N310" s="44" t="s">
        <v>408</v>
      </c>
      <c r="O310" s="45" t="s">
        <v>1682</v>
      </c>
      <c r="P310" s="30" t="s">
        <v>2621</v>
      </c>
      <c r="Q310" s="30"/>
      <c r="R310" s="19">
        <v>1</v>
      </c>
    </row>
    <row r="311" spans="1:18">
      <c r="A311" s="46">
        <v>8686</v>
      </c>
      <c r="B311" s="47">
        <v>1868601</v>
      </c>
      <c r="C311" s="47"/>
      <c r="D311" s="43" t="s">
        <v>1312</v>
      </c>
      <c r="E311" s="48" t="s">
        <v>15</v>
      </c>
      <c r="F311" s="48" t="s">
        <v>295</v>
      </c>
      <c r="G311" s="48" t="s">
        <v>295</v>
      </c>
      <c r="H311" s="49" t="s">
        <v>1830</v>
      </c>
      <c r="I311" s="41" t="s">
        <v>20</v>
      </c>
      <c r="J311" s="73" t="s">
        <v>1756</v>
      </c>
      <c r="K311" s="75" t="s">
        <v>1757</v>
      </c>
      <c r="L311" s="43" t="s">
        <v>2622</v>
      </c>
      <c r="M311" s="43" t="s">
        <v>2623</v>
      </c>
      <c r="N311" s="44" t="s">
        <v>1313</v>
      </c>
      <c r="O311" s="45" t="s">
        <v>1898</v>
      </c>
      <c r="P311" s="30" t="s">
        <v>2624</v>
      </c>
      <c r="Q311" s="30">
        <v>1</v>
      </c>
      <c r="R311" s="19">
        <v>1</v>
      </c>
    </row>
    <row r="312" spans="1:18">
      <c r="A312" s="52">
        <v>4349</v>
      </c>
      <c r="B312" s="47">
        <v>1434901</v>
      </c>
      <c r="C312" s="47"/>
      <c r="D312" s="43" t="s">
        <v>1078</v>
      </c>
      <c r="E312" s="48" t="s">
        <v>13</v>
      </c>
      <c r="F312" s="48" t="s">
        <v>303</v>
      </c>
      <c r="G312" s="48" t="s">
        <v>1819</v>
      </c>
      <c r="H312" s="49" t="s">
        <v>1677</v>
      </c>
      <c r="I312" s="41" t="s">
        <v>1820</v>
      </c>
      <c r="J312" s="73" t="s">
        <v>1821</v>
      </c>
      <c r="K312" s="75" t="s">
        <v>1822</v>
      </c>
      <c r="L312" s="43" t="s">
        <v>2625</v>
      </c>
      <c r="M312" s="43" t="s">
        <v>2626</v>
      </c>
      <c r="N312" s="44" t="s">
        <v>1079</v>
      </c>
      <c r="O312" s="45" t="s">
        <v>1682</v>
      </c>
      <c r="P312" s="30" t="s">
        <v>2627</v>
      </c>
      <c r="Q312" s="30"/>
      <c r="R312" s="19">
        <v>1</v>
      </c>
    </row>
    <row r="313" spans="1:18">
      <c r="A313" s="46">
        <v>4425</v>
      </c>
      <c r="B313" s="47">
        <v>1442501</v>
      </c>
      <c r="C313" s="47"/>
      <c r="D313" s="43" t="s">
        <v>216</v>
      </c>
      <c r="E313" s="48" t="s">
        <v>2</v>
      </c>
      <c r="F313" s="48" t="s">
        <v>66</v>
      </c>
      <c r="G313" s="48" t="s">
        <v>66</v>
      </c>
      <c r="H313" s="49" t="s">
        <v>1677</v>
      </c>
      <c r="I313" s="41" t="s">
        <v>10</v>
      </c>
      <c r="J313" s="73" t="s">
        <v>1678</v>
      </c>
      <c r="K313" s="76" t="s">
        <v>1679</v>
      </c>
      <c r="L313" s="43" t="s">
        <v>2628</v>
      </c>
      <c r="M313" s="43" t="s">
        <v>2629</v>
      </c>
      <c r="N313" s="44" t="s">
        <v>217</v>
      </c>
      <c r="O313" s="45" t="s">
        <v>1682</v>
      </c>
      <c r="P313" s="30" t="s">
        <v>2630</v>
      </c>
      <c r="Q313" s="30"/>
      <c r="R313" s="19">
        <v>1</v>
      </c>
    </row>
    <row r="314" spans="1:18">
      <c r="A314" s="47">
        <v>9180</v>
      </c>
      <c r="B314" s="47">
        <v>1918001</v>
      </c>
      <c r="C314" s="47"/>
      <c r="D314" s="43" t="s">
        <v>409</v>
      </c>
      <c r="E314" s="48" t="s">
        <v>37</v>
      </c>
      <c r="F314" s="48" t="s">
        <v>385</v>
      </c>
      <c r="G314" s="48" t="s">
        <v>385</v>
      </c>
      <c r="H314" s="49" t="s">
        <v>385</v>
      </c>
      <c r="I314" s="41" t="s">
        <v>23</v>
      </c>
      <c r="J314" s="73" t="s">
        <v>1784</v>
      </c>
      <c r="K314" s="75" t="s">
        <v>1785</v>
      </c>
      <c r="L314" s="43" t="s">
        <v>2631</v>
      </c>
      <c r="M314" s="43" t="s">
        <v>2632</v>
      </c>
      <c r="N314" s="44" t="s">
        <v>410</v>
      </c>
      <c r="O314" s="45" t="s">
        <v>2381</v>
      </c>
      <c r="P314" s="30" t="s">
        <v>2633</v>
      </c>
      <c r="Q314" s="30"/>
      <c r="R314" s="19">
        <v>1</v>
      </c>
    </row>
    <row r="315" spans="1:18">
      <c r="A315" s="47">
        <v>4431</v>
      </c>
      <c r="B315" s="47">
        <v>1443101</v>
      </c>
      <c r="C315" s="47"/>
      <c r="D315" s="43" t="s">
        <v>860</v>
      </c>
      <c r="E315" s="48" t="s">
        <v>2</v>
      </c>
      <c r="F315" s="48" t="s">
        <v>357</v>
      </c>
      <c r="G315" s="48" t="s">
        <v>1819</v>
      </c>
      <c r="H315" s="49" t="s">
        <v>1677</v>
      </c>
      <c r="I315" s="41" t="s">
        <v>1721</v>
      </c>
      <c r="J315" s="73"/>
      <c r="K315" s="75" t="s">
        <v>1722</v>
      </c>
      <c r="L315" s="43" t="s">
        <v>2634</v>
      </c>
      <c r="M315" s="43" t="s">
        <v>2635</v>
      </c>
      <c r="N315" s="44" t="s">
        <v>861</v>
      </c>
      <c r="O315" s="45" t="s">
        <v>1682</v>
      </c>
      <c r="P315" s="30" t="s">
        <v>2636</v>
      </c>
      <c r="Q315" s="30"/>
      <c r="R315" s="19">
        <v>1</v>
      </c>
    </row>
    <row r="316" spans="1:18">
      <c r="A316" s="46">
        <v>4681</v>
      </c>
      <c r="B316" s="47">
        <v>1468101</v>
      </c>
      <c r="C316" s="47"/>
      <c r="D316" s="43" t="s">
        <v>1531</v>
      </c>
      <c r="E316" s="48" t="s">
        <v>2</v>
      </c>
      <c r="F316" s="48" t="s">
        <v>307</v>
      </c>
      <c r="G316" s="48" t="s">
        <v>336</v>
      </c>
      <c r="H316" s="49" t="s">
        <v>1677</v>
      </c>
      <c r="I316" s="41" t="s">
        <v>11</v>
      </c>
      <c r="J316" s="73" t="s">
        <v>1688</v>
      </c>
      <c r="K316" s="75" t="s">
        <v>1689</v>
      </c>
      <c r="L316" s="43" t="s">
        <v>2637</v>
      </c>
      <c r="M316" s="43" t="s">
        <v>2638</v>
      </c>
      <c r="N316" s="44" t="s">
        <v>1532</v>
      </c>
      <c r="O316" s="45" t="s">
        <v>1682</v>
      </c>
      <c r="P316" s="30" t="s">
        <v>2639</v>
      </c>
      <c r="Q316" s="30"/>
      <c r="R316" s="19">
        <v>1</v>
      </c>
    </row>
    <row r="317" spans="1:18">
      <c r="A317" s="50">
        <v>4438</v>
      </c>
      <c r="B317" s="47">
        <v>1443801</v>
      </c>
      <c r="C317" s="47"/>
      <c r="D317" s="43" t="s">
        <v>638</v>
      </c>
      <c r="E317" s="48" t="s">
        <v>2</v>
      </c>
      <c r="F317" s="48" t="s">
        <v>336</v>
      </c>
      <c r="G317" s="48" t="s">
        <v>336</v>
      </c>
      <c r="H317" s="49" t="s">
        <v>1711</v>
      </c>
      <c r="I317" s="41" t="s">
        <v>12</v>
      </c>
      <c r="J317" s="73" t="s">
        <v>1739</v>
      </c>
      <c r="K317" s="75" t="s">
        <v>1740</v>
      </c>
      <c r="L317" s="43" t="s">
        <v>2640</v>
      </c>
      <c r="M317" s="43" t="s">
        <v>2641</v>
      </c>
      <c r="N317" s="44" t="s">
        <v>639</v>
      </c>
      <c r="O317" s="45" t="s">
        <v>1682</v>
      </c>
      <c r="P317" s="30" t="s">
        <v>2642</v>
      </c>
      <c r="Q317" s="30"/>
      <c r="R317" s="19">
        <v>1</v>
      </c>
    </row>
    <row r="318" spans="1:18">
      <c r="A318" s="52">
        <v>4445</v>
      </c>
      <c r="B318" s="47">
        <v>1444501</v>
      </c>
      <c r="C318" s="47"/>
      <c r="D318" s="43" t="s">
        <v>1080</v>
      </c>
      <c r="E318" s="48" t="s">
        <v>2</v>
      </c>
      <c r="F318" s="48" t="s">
        <v>303</v>
      </c>
      <c r="G318" s="48" t="s">
        <v>1819</v>
      </c>
      <c r="H318" s="49" t="s">
        <v>1677</v>
      </c>
      <c r="I318" s="41" t="s">
        <v>1820</v>
      </c>
      <c r="J318" s="73" t="s">
        <v>1821</v>
      </c>
      <c r="K318" s="75" t="s">
        <v>1822</v>
      </c>
      <c r="L318" s="43" t="s">
        <v>2643</v>
      </c>
      <c r="M318" s="43" t="s">
        <v>2644</v>
      </c>
      <c r="N318" s="44" t="s">
        <v>1081</v>
      </c>
      <c r="O318" s="45" t="s">
        <v>1682</v>
      </c>
      <c r="P318" s="30" t="s">
        <v>2139</v>
      </c>
      <c r="Q318" s="30"/>
      <c r="R318" s="19">
        <v>1</v>
      </c>
    </row>
    <row r="319" spans="1:18">
      <c r="A319" s="46">
        <v>8170</v>
      </c>
      <c r="B319" s="47">
        <v>1817001</v>
      </c>
      <c r="C319" s="47"/>
      <c r="D319" s="43" t="s">
        <v>411</v>
      </c>
      <c r="E319" s="48" t="s">
        <v>3</v>
      </c>
      <c r="F319" s="48" t="s">
        <v>295</v>
      </c>
      <c r="G319" s="48" t="s">
        <v>66</v>
      </c>
      <c r="H319" s="49" t="s">
        <v>1826</v>
      </c>
      <c r="I319" s="41" t="s">
        <v>23</v>
      </c>
      <c r="J319" s="73" t="s">
        <v>1784</v>
      </c>
      <c r="K319" s="75" t="s">
        <v>1785</v>
      </c>
      <c r="L319" s="43" t="s">
        <v>2645</v>
      </c>
      <c r="M319" s="43" t="s">
        <v>2646</v>
      </c>
      <c r="N319" s="44" t="s">
        <v>412</v>
      </c>
      <c r="O319" s="45" t="s">
        <v>1747</v>
      </c>
      <c r="P319" s="30" t="s">
        <v>1997</v>
      </c>
      <c r="Q319" s="30">
        <v>0.5</v>
      </c>
      <c r="R319" s="19">
        <v>31</v>
      </c>
    </row>
    <row r="320" spans="1:18">
      <c r="A320" s="46">
        <v>2042</v>
      </c>
      <c r="B320" s="47">
        <v>1204201</v>
      </c>
      <c r="C320" s="47"/>
      <c r="D320" s="43" t="s">
        <v>413</v>
      </c>
      <c r="E320" s="48" t="s">
        <v>2</v>
      </c>
      <c r="F320" s="48" t="s">
        <v>295</v>
      </c>
      <c r="G320" s="48" t="s">
        <v>295</v>
      </c>
      <c r="H320" s="49" t="s">
        <v>1677</v>
      </c>
      <c r="I320" s="41" t="s">
        <v>26</v>
      </c>
      <c r="J320" s="73" t="s">
        <v>1751</v>
      </c>
      <c r="K320" s="75" t="s">
        <v>1752</v>
      </c>
      <c r="L320" s="43" t="s">
        <v>2647</v>
      </c>
      <c r="M320" s="43" t="s">
        <v>2648</v>
      </c>
      <c r="N320" s="44" t="s">
        <v>414</v>
      </c>
      <c r="O320" s="45" t="s">
        <v>1682</v>
      </c>
      <c r="P320" s="30" t="s">
        <v>2649</v>
      </c>
      <c r="Q320" s="30"/>
      <c r="R320" s="19">
        <v>1</v>
      </c>
    </row>
    <row r="321" spans="1:18">
      <c r="A321" s="52">
        <v>4452</v>
      </c>
      <c r="B321" s="47">
        <v>1445201</v>
      </c>
      <c r="C321" s="47"/>
      <c r="D321" s="43" t="s">
        <v>1082</v>
      </c>
      <c r="E321" s="48" t="s">
        <v>2</v>
      </c>
      <c r="F321" s="48" t="s">
        <v>303</v>
      </c>
      <c r="G321" s="48" t="s">
        <v>1819</v>
      </c>
      <c r="H321" s="49" t="s">
        <v>1677</v>
      </c>
      <c r="I321" s="41" t="s">
        <v>1820</v>
      </c>
      <c r="J321" s="73" t="s">
        <v>1821</v>
      </c>
      <c r="K321" s="75" t="s">
        <v>1822</v>
      </c>
      <c r="L321" s="43" t="s">
        <v>2650</v>
      </c>
      <c r="M321" s="43" t="s">
        <v>2651</v>
      </c>
      <c r="N321" s="44" t="s">
        <v>1083</v>
      </c>
      <c r="O321" s="45" t="s">
        <v>1682</v>
      </c>
      <c r="P321" s="30" t="s">
        <v>2652</v>
      </c>
      <c r="Q321" s="30"/>
      <c r="R321" s="19">
        <v>1</v>
      </c>
    </row>
    <row r="322" spans="1:18">
      <c r="A322" s="46">
        <v>4466</v>
      </c>
      <c r="B322" s="47">
        <v>1446601</v>
      </c>
      <c r="C322" s="47"/>
      <c r="D322" s="43" t="s">
        <v>219</v>
      </c>
      <c r="E322" s="48" t="s">
        <v>2</v>
      </c>
      <c r="F322" s="48" t="s">
        <v>66</v>
      </c>
      <c r="G322" s="48" t="s">
        <v>66</v>
      </c>
      <c r="H322" s="49" t="s">
        <v>1677</v>
      </c>
      <c r="I322" s="41" t="s">
        <v>10</v>
      </c>
      <c r="J322" s="73" t="s">
        <v>1678</v>
      </c>
      <c r="K322" s="76" t="s">
        <v>1679</v>
      </c>
      <c r="L322" s="43" t="s">
        <v>2653</v>
      </c>
      <c r="M322" s="43" t="s">
        <v>2654</v>
      </c>
      <c r="N322" s="44" t="s">
        <v>220</v>
      </c>
      <c r="O322" s="45" t="s">
        <v>1682</v>
      </c>
      <c r="P322" s="30" t="s">
        <v>2655</v>
      </c>
      <c r="Q322" s="30"/>
      <c r="R322" s="19">
        <v>1</v>
      </c>
    </row>
    <row r="323" spans="1:18">
      <c r="A323" s="46">
        <v>8713</v>
      </c>
      <c r="B323" s="47">
        <v>1871301</v>
      </c>
      <c r="C323" s="47"/>
      <c r="D323" s="43" t="s">
        <v>1314</v>
      </c>
      <c r="E323" s="48" t="s">
        <v>15</v>
      </c>
      <c r="F323" s="48" t="s">
        <v>295</v>
      </c>
      <c r="G323" s="48" t="s">
        <v>66</v>
      </c>
      <c r="H323" s="49" t="s">
        <v>1830</v>
      </c>
      <c r="I323" s="41" t="s">
        <v>20</v>
      </c>
      <c r="J323" s="73" t="s">
        <v>1756</v>
      </c>
      <c r="K323" s="75" t="s">
        <v>1757</v>
      </c>
      <c r="L323" s="43" t="s">
        <v>2656</v>
      </c>
      <c r="M323" s="43" t="s">
        <v>2657</v>
      </c>
      <c r="N323" s="44" t="s">
        <v>1315</v>
      </c>
      <c r="O323" s="45" t="s">
        <v>1898</v>
      </c>
      <c r="P323" s="19" t="s">
        <v>2658</v>
      </c>
      <c r="Q323" s="30">
        <v>1</v>
      </c>
      <c r="R323" s="19">
        <v>1</v>
      </c>
    </row>
    <row r="324" spans="1:18">
      <c r="A324" s="52">
        <v>4473</v>
      </c>
      <c r="B324" s="47">
        <v>1447301</v>
      </c>
      <c r="C324" s="47"/>
      <c r="D324" s="43" t="s">
        <v>1084</v>
      </c>
      <c r="E324" s="48" t="s">
        <v>13</v>
      </c>
      <c r="F324" s="48" t="s">
        <v>303</v>
      </c>
      <c r="G324" s="48" t="s">
        <v>1819</v>
      </c>
      <c r="H324" s="49" t="s">
        <v>1677</v>
      </c>
      <c r="I324" s="41" t="s">
        <v>1820</v>
      </c>
      <c r="J324" s="73" t="s">
        <v>1821</v>
      </c>
      <c r="K324" s="75" t="s">
        <v>1822</v>
      </c>
      <c r="L324" s="43" t="s">
        <v>2659</v>
      </c>
      <c r="M324" s="43" t="s">
        <v>2660</v>
      </c>
      <c r="N324" s="44" t="s">
        <v>1085</v>
      </c>
      <c r="O324" s="45" t="s">
        <v>1682</v>
      </c>
      <c r="P324" s="30" t="s">
        <v>2661</v>
      </c>
      <c r="Q324" s="30"/>
      <c r="R324" s="19">
        <v>1</v>
      </c>
    </row>
    <row r="325" spans="1:18">
      <c r="A325" s="47">
        <v>4493</v>
      </c>
      <c r="B325" s="47">
        <v>1449301</v>
      </c>
      <c r="C325" s="47"/>
      <c r="D325" s="43" t="s">
        <v>862</v>
      </c>
      <c r="E325" s="48" t="s">
        <v>2</v>
      </c>
      <c r="F325" s="48" t="s">
        <v>357</v>
      </c>
      <c r="G325" s="48" t="s">
        <v>1819</v>
      </c>
      <c r="H325" s="49" t="s">
        <v>1677</v>
      </c>
      <c r="I325" s="41" t="s">
        <v>1721</v>
      </c>
      <c r="J325" s="73"/>
      <c r="K325" s="75" t="s">
        <v>1722</v>
      </c>
      <c r="L325" s="43" t="s">
        <v>2662</v>
      </c>
      <c r="M325" s="43" t="s">
        <v>2663</v>
      </c>
      <c r="N325" s="44" t="s">
        <v>863</v>
      </c>
      <c r="O325" s="45" t="s">
        <v>1682</v>
      </c>
      <c r="P325" s="30" t="s">
        <v>2664</v>
      </c>
      <c r="Q325" s="30"/>
      <c r="R325" s="19">
        <v>1</v>
      </c>
    </row>
    <row r="326" spans="1:18">
      <c r="A326" s="50">
        <v>4507</v>
      </c>
      <c r="B326" s="47">
        <v>1450701</v>
      </c>
      <c r="C326" s="47"/>
      <c r="D326" s="43" t="s">
        <v>640</v>
      </c>
      <c r="E326" s="48" t="s">
        <v>2</v>
      </c>
      <c r="F326" s="48" t="s">
        <v>336</v>
      </c>
      <c r="G326" s="48" t="s">
        <v>336</v>
      </c>
      <c r="H326" s="49" t="s">
        <v>1677</v>
      </c>
      <c r="I326" s="41" t="s">
        <v>12</v>
      </c>
      <c r="J326" s="73" t="s">
        <v>1739</v>
      </c>
      <c r="K326" s="75" t="s">
        <v>1740</v>
      </c>
      <c r="L326" s="43" t="s">
        <v>2665</v>
      </c>
      <c r="M326" s="43" t="s">
        <v>2666</v>
      </c>
      <c r="N326" s="44" t="s">
        <v>641</v>
      </c>
      <c r="O326" s="45" t="s">
        <v>1682</v>
      </c>
      <c r="P326" s="30" t="s">
        <v>2667</v>
      </c>
      <c r="Q326" s="30"/>
      <c r="R326" s="19">
        <v>1</v>
      </c>
    </row>
    <row r="327" spans="1:18">
      <c r="A327" s="46">
        <v>8174</v>
      </c>
      <c r="B327" s="47">
        <v>1817401</v>
      </c>
      <c r="C327" s="47"/>
      <c r="D327" s="43" t="s">
        <v>1086</v>
      </c>
      <c r="E327" s="48" t="s">
        <v>3</v>
      </c>
      <c r="F327" s="48" t="s">
        <v>303</v>
      </c>
      <c r="G327" s="48" t="s">
        <v>1819</v>
      </c>
      <c r="H327" s="49" t="s">
        <v>1826</v>
      </c>
      <c r="I327" s="41" t="s">
        <v>1721</v>
      </c>
      <c r="J327" s="73"/>
      <c r="K327" s="75" t="s">
        <v>1722</v>
      </c>
      <c r="L327" s="43" t="s">
        <v>2668</v>
      </c>
      <c r="M327" s="43" t="s">
        <v>2669</v>
      </c>
      <c r="N327" s="44" t="s">
        <v>1087</v>
      </c>
      <c r="O327" s="45" t="s">
        <v>1747</v>
      </c>
      <c r="P327" s="30" t="s">
        <v>2670</v>
      </c>
      <c r="Q327" s="30">
        <v>0.5</v>
      </c>
      <c r="R327" s="19">
        <v>26</v>
      </c>
    </row>
    <row r="328" spans="1:18">
      <c r="A328" s="47">
        <v>4515</v>
      </c>
      <c r="B328" s="47">
        <v>1451501</v>
      </c>
      <c r="C328" s="47"/>
      <c r="D328" s="43" t="s">
        <v>864</v>
      </c>
      <c r="E328" s="48" t="s">
        <v>2</v>
      </c>
      <c r="F328" s="48" t="s">
        <v>357</v>
      </c>
      <c r="G328" s="48" t="s">
        <v>1819</v>
      </c>
      <c r="H328" s="49" t="s">
        <v>1677</v>
      </c>
      <c r="I328" s="41" t="s">
        <v>1721</v>
      </c>
      <c r="J328" s="73"/>
      <c r="K328" s="75" t="s">
        <v>1722</v>
      </c>
      <c r="L328" s="43" t="s">
        <v>2671</v>
      </c>
      <c r="M328" s="43" t="s">
        <v>2672</v>
      </c>
      <c r="N328" s="44" t="s">
        <v>865</v>
      </c>
      <c r="O328" s="45" t="s">
        <v>1682</v>
      </c>
      <c r="P328" s="30" t="s">
        <v>2673</v>
      </c>
      <c r="Q328" s="30"/>
      <c r="R328" s="19">
        <v>1</v>
      </c>
    </row>
    <row r="329" spans="1:18">
      <c r="A329" s="46">
        <v>4521</v>
      </c>
      <c r="B329" s="47">
        <v>1452101</v>
      </c>
      <c r="C329" s="47"/>
      <c r="D329" s="43" t="s">
        <v>1088</v>
      </c>
      <c r="E329" s="48" t="s">
        <v>51</v>
      </c>
      <c r="F329" s="48" t="s">
        <v>303</v>
      </c>
      <c r="G329" s="48" t="s">
        <v>1819</v>
      </c>
      <c r="H329" s="49" t="s">
        <v>1906</v>
      </c>
      <c r="I329" s="41" t="s">
        <v>1820</v>
      </c>
      <c r="J329" s="73" t="s">
        <v>1821</v>
      </c>
      <c r="K329" s="75" t="s">
        <v>1822</v>
      </c>
      <c r="L329" s="43" t="s">
        <v>2674</v>
      </c>
      <c r="M329" s="43" t="s">
        <v>2675</v>
      </c>
      <c r="N329" s="44" t="s">
        <v>1089</v>
      </c>
      <c r="O329" s="45" t="s">
        <v>1747</v>
      </c>
      <c r="P329" s="23" t="s">
        <v>2676</v>
      </c>
      <c r="Q329" s="30">
        <v>0.25</v>
      </c>
      <c r="R329" s="19">
        <v>16</v>
      </c>
    </row>
    <row r="330" spans="1:18">
      <c r="A330" s="46">
        <v>4528</v>
      </c>
      <c r="B330" s="47">
        <v>1452801</v>
      </c>
      <c r="C330" s="47"/>
      <c r="D330" s="43" t="s">
        <v>1316</v>
      </c>
      <c r="E330" s="48" t="s">
        <v>2</v>
      </c>
      <c r="F330" s="48" t="s">
        <v>295</v>
      </c>
      <c r="G330" s="48" t="s">
        <v>295</v>
      </c>
      <c r="H330" s="49" t="s">
        <v>1677</v>
      </c>
      <c r="I330" s="41" t="s">
        <v>20</v>
      </c>
      <c r="J330" s="73" t="s">
        <v>1756</v>
      </c>
      <c r="K330" s="75" t="s">
        <v>1757</v>
      </c>
      <c r="L330" s="43" t="s">
        <v>2677</v>
      </c>
      <c r="M330" s="43" t="s">
        <v>2678</v>
      </c>
      <c r="N330" s="44" t="s">
        <v>1317</v>
      </c>
      <c r="O330" s="45" t="s">
        <v>1682</v>
      </c>
      <c r="P330" s="30" t="s">
        <v>2679</v>
      </c>
      <c r="Q330" s="30"/>
      <c r="R330" s="19">
        <v>1</v>
      </c>
    </row>
    <row r="331" spans="1:18">
      <c r="A331" s="50">
        <v>4534</v>
      </c>
      <c r="B331" s="47">
        <v>1453401</v>
      </c>
      <c r="C331" s="47"/>
      <c r="D331" s="43" t="s">
        <v>642</v>
      </c>
      <c r="E331" s="48" t="s">
        <v>2</v>
      </c>
      <c r="F331" s="48" t="s">
        <v>336</v>
      </c>
      <c r="G331" s="48" t="s">
        <v>336</v>
      </c>
      <c r="H331" s="49" t="s">
        <v>1677</v>
      </c>
      <c r="I331" s="41" t="s">
        <v>11</v>
      </c>
      <c r="J331" s="73" t="s">
        <v>1688</v>
      </c>
      <c r="K331" s="75" t="s">
        <v>1689</v>
      </c>
      <c r="L331" s="43" t="s">
        <v>2680</v>
      </c>
      <c r="M331" s="43" t="s">
        <v>2681</v>
      </c>
      <c r="N331" s="44" t="s">
        <v>643</v>
      </c>
      <c r="O331" s="45" t="s">
        <v>1682</v>
      </c>
      <c r="P331" s="30" t="s">
        <v>2682</v>
      </c>
      <c r="Q331" s="30"/>
      <c r="R331" s="19">
        <v>1</v>
      </c>
    </row>
    <row r="332" spans="1:18">
      <c r="A332" s="46">
        <v>4548</v>
      </c>
      <c r="B332" s="47">
        <v>1454801</v>
      </c>
      <c r="C332" s="47"/>
      <c r="D332" s="43" t="s">
        <v>1533</v>
      </c>
      <c r="E332" s="48" t="s">
        <v>2</v>
      </c>
      <c r="F332" s="48" t="s">
        <v>307</v>
      </c>
      <c r="G332" s="48" t="s">
        <v>295</v>
      </c>
      <c r="H332" s="49" t="s">
        <v>1677</v>
      </c>
      <c r="I332" s="41" t="s">
        <v>26</v>
      </c>
      <c r="J332" s="73" t="s">
        <v>1751</v>
      </c>
      <c r="K332" s="75" t="s">
        <v>1752</v>
      </c>
      <c r="L332" s="43" t="s">
        <v>2683</v>
      </c>
      <c r="M332" s="43" t="s">
        <v>2684</v>
      </c>
      <c r="N332" s="44" t="s">
        <v>1534</v>
      </c>
      <c r="O332" s="45" t="s">
        <v>1682</v>
      </c>
      <c r="P332" s="30" t="s">
        <v>2685</v>
      </c>
      <c r="Q332" s="30"/>
      <c r="R332" s="19">
        <v>1</v>
      </c>
    </row>
    <row r="333" spans="1:18">
      <c r="A333" s="47">
        <v>8179</v>
      </c>
      <c r="B333" s="47">
        <v>1817901</v>
      </c>
      <c r="C333" s="47"/>
      <c r="D333" s="43" t="s">
        <v>644</v>
      </c>
      <c r="E333" s="48" t="s">
        <v>3</v>
      </c>
      <c r="F333" s="48" t="s">
        <v>336</v>
      </c>
      <c r="G333" s="48" t="s">
        <v>336</v>
      </c>
      <c r="H333" s="49" t="s">
        <v>1826</v>
      </c>
      <c r="I333" s="41" t="s">
        <v>12</v>
      </c>
      <c r="J333" s="73" t="s">
        <v>1739</v>
      </c>
      <c r="K333" s="75" t="s">
        <v>1740</v>
      </c>
      <c r="L333" s="43" t="s">
        <v>2686</v>
      </c>
      <c r="M333" s="43" t="s">
        <v>2687</v>
      </c>
      <c r="N333" s="44" t="s">
        <v>645</v>
      </c>
      <c r="O333" s="45" t="s">
        <v>1747</v>
      </c>
      <c r="P333" s="30" t="s">
        <v>2688</v>
      </c>
      <c r="Q333" s="30">
        <v>0.5</v>
      </c>
      <c r="R333" s="19">
        <v>38</v>
      </c>
    </row>
    <row r="334" spans="1:18">
      <c r="A334" s="46">
        <v>6549</v>
      </c>
      <c r="B334" s="47">
        <v>1654901</v>
      </c>
      <c r="C334" s="47"/>
      <c r="D334" s="43" t="s">
        <v>1318</v>
      </c>
      <c r="E334" s="48" t="s">
        <v>2</v>
      </c>
      <c r="F334" s="48" t="s">
        <v>295</v>
      </c>
      <c r="G334" s="48" t="s">
        <v>295</v>
      </c>
      <c r="H334" s="49" t="s">
        <v>1677</v>
      </c>
      <c r="I334" s="41" t="s">
        <v>20</v>
      </c>
      <c r="J334" s="73" t="s">
        <v>1756</v>
      </c>
      <c r="K334" s="75" t="s">
        <v>1757</v>
      </c>
      <c r="L334" s="43" t="s">
        <v>2689</v>
      </c>
      <c r="M334" s="43" t="s">
        <v>2690</v>
      </c>
      <c r="N334" s="44" t="s">
        <v>1319</v>
      </c>
      <c r="O334" s="45" t="s">
        <v>1682</v>
      </c>
      <c r="P334" s="30" t="s">
        <v>2691</v>
      </c>
      <c r="Q334" s="30"/>
      <c r="R334" s="19">
        <v>1</v>
      </c>
    </row>
    <row r="335" spans="1:18">
      <c r="A335" s="46">
        <v>8693</v>
      </c>
      <c r="B335" s="47">
        <v>1869301</v>
      </c>
      <c r="C335" s="47"/>
      <c r="D335" s="43" t="s">
        <v>415</v>
      </c>
      <c r="E335" s="48" t="s">
        <v>15</v>
      </c>
      <c r="F335" s="48" t="s">
        <v>295</v>
      </c>
      <c r="G335" s="48" t="s">
        <v>295</v>
      </c>
      <c r="H335" s="49" t="s">
        <v>1830</v>
      </c>
      <c r="I335" s="41" t="s">
        <v>23</v>
      </c>
      <c r="J335" s="73" t="s">
        <v>1784</v>
      </c>
      <c r="K335" s="75" t="s">
        <v>1785</v>
      </c>
      <c r="L335" s="43" t="s">
        <v>2692</v>
      </c>
      <c r="M335" s="43" t="s">
        <v>2693</v>
      </c>
      <c r="N335" s="44" t="s">
        <v>416</v>
      </c>
      <c r="O335" s="45" t="s">
        <v>1898</v>
      </c>
      <c r="P335" s="30" t="s">
        <v>2694</v>
      </c>
      <c r="Q335" s="30">
        <v>1</v>
      </c>
      <c r="R335" s="19">
        <v>1</v>
      </c>
    </row>
    <row r="336" spans="1:18">
      <c r="A336" s="50">
        <v>4562</v>
      </c>
      <c r="B336" s="47">
        <v>1456201</v>
      </c>
      <c r="C336" s="47"/>
      <c r="D336" s="43" t="s">
        <v>646</v>
      </c>
      <c r="E336" s="48" t="s">
        <v>2</v>
      </c>
      <c r="F336" s="48" t="s">
        <v>336</v>
      </c>
      <c r="G336" s="48" t="s">
        <v>336</v>
      </c>
      <c r="H336" s="49" t="s">
        <v>1711</v>
      </c>
      <c r="I336" s="41" t="s">
        <v>12</v>
      </c>
      <c r="J336" s="73" t="s">
        <v>1739</v>
      </c>
      <c r="K336" s="75" t="s">
        <v>1740</v>
      </c>
      <c r="L336" s="43" t="s">
        <v>2695</v>
      </c>
      <c r="M336" s="43" t="s">
        <v>2696</v>
      </c>
      <c r="N336" s="44" t="s">
        <v>647</v>
      </c>
      <c r="O336" s="45" t="s">
        <v>1682</v>
      </c>
      <c r="P336" s="30" t="s">
        <v>2697</v>
      </c>
      <c r="Q336" s="30"/>
      <c r="R336" s="19">
        <v>1</v>
      </c>
    </row>
    <row r="337" spans="1:18">
      <c r="A337" s="46">
        <v>8182</v>
      </c>
      <c r="B337" s="47">
        <v>1818201</v>
      </c>
      <c r="C337" s="47"/>
      <c r="D337" s="43" t="s">
        <v>1091</v>
      </c>
      <c r="E337" s="48" t="s">
        <v>3</v>
      </c>
      <c r="F337" s="48" t="s">
        <v>303</v>
      </c>
      <c r="G337" s="48" t="s">
        <v>1819</v>
      </c>
      <c r="H337" s="49" t="s">
        <v>1826</v>
      </c>
      <c r="I337" s="41" t="s">
        <v>1820</v>
      </c>
      <c r="J337" s="73" t="s">
        <v>1821</v>
      </c>
      <c r="K337" s="75" t="s">
        <v>1822</v>
      </c>
      <c r="L337" s="43" t="s">
        <v>2698</v>
      </c>
      <c r="M337" s="43" t="s">
        <v>2699</v>
      </c>
      <c r="N337" s="44" t="s">
        <v>1092</v>
      </c>
      <c r="O337" s="45" t="s">
        <v>1747</v>
      </c>
      <c r="P337" s="30" t="s">
        <v>2700</v>
      </c>
      <c r="Q337" s="30">
        <v>0.5</v>
      </c>
      <c r="R337" s="19">
        <v>35</v>
      </c>
    </row>
    <row r="338" spans="1:18">
      <c r="A338" s="46">
        <v>4575</v>
      </c>
      <c r="B338" s="47">
        <v>1457501</v>
      </c>
      <c r="C338" s="47"/>
      <c r="D338" s="43" t="s">
        <v>1535</v>
      </c>
      <c r="E338" s="48" t="s">
        <v>2</v>
      </c>
      <c r="F338" s="48" t="s">
        <v>307</v>
      </c>
      <c r="G338" s="48" t="s">
        <v>336</v>
      </c>
      <c r="H338" s="49" t="s">
        <v>1687</v>
      </c>
      <c r="I338" s="41" t="s">
        <v>11</v>
      </c>
      <c r="J338" s="73" t="s">
        <v>1688</v>
      </c>
      <c r="K338" s="75" t="s">
        <v>1689</v>
      </c>
      <c r="L338" s="43" t="s">
        <v>2701</v>
      </c>
      <c r="M338" s="43" t="s">
        <v>2702</v>
      </c>
      <c r="N338" s="44" t="s">
        <v>1536</v>
      </c>
      <c r="O338" s="45" t="s">
        <v>1682</v>
      </c>
      <c r="P338" s="30" t="s">
        <v>2703</v>
      </c>
      <c r="Q338" s="30"/>
      <c r="R338" s="19">
        <v>1</v>
      </c>
    </row>
    <row r="339" spans="1:18">
      <c r="A339" s="46">
        <v>4576</v>
      </c>
      <c r="B339" s="47">
        <v>1457601</v>
      </c>
      <c r="C339" s="47"/>
      <c r="D339" s="43" t="s">
        <v>1537</v>
      </c>
      <c r="E339" s="48" t="s">
        <v>2</v>
      </c>
      <c r="F339" s="48" t="s">
        <v>307</v>
      </c>
      <c r="G339" s="48" t="s">
        <v>336</v>
      </c>
      <c r="H339" s="49" t="s">
        <v>1927</v>
      </c>
      <c r="I339" s="41" t="s">
        <v>11</v>
      </c>
      <c r="J339" s="73" t="s">
        <v>1688</v>
      </c>
      <c r="K339" s="75" t="s">
        <v>1689</v>
      </c>
      <c r="L339" s="43" t="s">
        <v>2704</v>
      </c>
      <c r="M339" s="43" t="s">
        <v>2705</v>
      </c>
      <c r="N339" s="44" t="s">
        <v>1538</v>
      </c>
      <c r="O339" s="45" t="s">
        <v>1682</v>
      </c>
      <c r="P339" s="30" t="s">
        <v>2706</v>
      </c>
      <c r="Q339" s="30"/>
      <c r="R339" s="19">
        <v>1</v>
      </c>
    </row>
    <row r="340" spans="1:18">
      <c r="A340" s="46">
        <v>4589</v>
      </c>
      <c r="B340" s="47">
        <v>1458901</v>
      </c>
      <c r="C340" s="47"/>
      <c r="D340" s="43" t="s">
        <v>1539</v>
      </c>
      <c r="E340" s="48" t="s">
        <v>2</v>
      </c>
      <c r="F340" s="48" t="s">
        <v>307</v>
      </c>
      <c r="G340" s="48" t="s">
        <v>295</v>
      </c>
      <c r="H340" s="49" t="s">
        <v>1677</v>
      </c>
      <c r="I340" s="41" t="s">
        <v>11</v>
      </c>
      <c r="J340" s="73" t="s">
        <v>1688</v>
      </c>
      <c r="K340" s="75" t="s">
        <v>1689</v>
      </c>
      <c r="L340" s="43" t="s">
        <v>2707</v>
      </c>
      <c r="M340" s="43" t="s">
        <v>2708</v>
      </c>
      <c r="N340" s="44" t="s">
        <v>1540</v>
      </c>
      <c r="O340" s="45" t="s">
        <v>1682</v>
      </c>
      <c r="P340" s="30" t="s">
        <v>2709</v>
      </c>
      <c r="Q340" s="30"/>
      <c r="R340" s="19">
        <v>1</v>
      </c>
    </row>
    <row r="341" spans="1:18">
      <c r="A341" s="50">
        <v>6920</v>
      </c>
      <c r="B341" s="47">
        <v>1692001</v>
      </c>
      <c r="C341" s="47"/>
      <c r="D341" s="43" t="s">
        <v>649</v>
      </c>
      <c r="E341" s="48" t="s">
        <v>2</v>
      </c>
      <c r="F341" s="48" t="s">
        <v>336</v>
      </c>
      <c r="G341" s="48" t="s">
        <v>336</v>
      </c>
      <c r="H341" s="49" t="s">
        <v>1677</v>
      </c>
      <c r="I341" s="41" t="s">
        <v>12</v>
      </c>
      <c r="J341" s="73" t="s">
        <v>1739</v>
      </c>
      <c r="K341" s="75" t="s">
        <v>1740</v>
      </c>
      <c r="L341" s="43" t="s">
        <v>2710</v>
      </c>
      <c r="M341" s="43" t="s">
        <v>2711</v>
      </c>
      <c r="N341" s="44" t="s">
        <v>650</v>
      </c>
      <c r="O341" s="45" t="s">
        <v>1682</v>
      </c>
      <c r="P341" s="30" t="s">
        <v>2712</v>
      </c>
      <c r="Q341" s="30"/>
      <c r="R341" s="19">
        <v>1</v>
      </c>
    </row>
    <row r="342" spans="1:18">
      <c r="A342" s="53">
        <v>8652</v>
      </c>
      <c r="B342" s="47">
        <v>1865201</v>
      </c>
      <c r="C342" s="47"/>
      <c r="D342" s="43" t="s">
        <v>417</v>
      </c>
      <c r="E342" s="48" t="s">
        <v>29</v>
      </c>
      <c r="F342" s="48" t="s">
        <v>66</v>
      </c>
      <c r="G342" s="48" t="s">
        <v>66</v>
      </c>
      <c r="H342" s="49" t="s">
        <v>1830</v>
      </c>
      <c r="I342" s="41" t="s">
        <v>23</v>
      </c>
      <c r="J342" s="73" t="s">
        <v>1784</v>
      </c>
      <c r="K342" s="75" t="s">
        <v>1785</v>
      </c>
      <c r="L342" s="43" t="s">
        <v>2713</v>
      </c>
      <c r="M342" s="43" t="s">
        <v>2714</v>
      </c>
      <c r="N342" s="44" t="s">
        <v>418</v>
      </c>
      <c r="O342" s="45"/>
      <c r="P342" s="30"/>
      <c r="Q342" s="30"/>
      <c r="R342" s="19">
        <v>1</v>
      </c>
    </row>
    <row r="343" spans="1:18">
      <c r="A343" s="46">
        <v>7574</v>
      </c>
      <c r="B343" s="47">
        <v>1757401</v>
      </c>
      <c r="C343" s="47"/>
      <c r="D343" s="43" t="s">
        <v>1320</v>
      </c>
      <c r="E343" s="48" t="s">
        <v>54</v>
      </c>
      <c r="F343" s="56" t="s">
        <v>295</v>
      </c>
      <c r="G343" s="56" t="s">
        <v>66</v>
      </c>
      <c r="H343" s="49" t="s">
        <v>1744</v>
      </c>
      <c r="I343" s="41" t="s">
        <v>20</v>
      </c>
      <c r="J343" s="73" t="s">
        <v>1756</v>
      </c>
      <c r="K343" s="75" t="s">
        <v>1757</v>
      </c>
      <c r="L343" s="43" t="s">
        <v>2715</v>
      </c>
      <c r="M343" s="43" t="s">
        <v>2716</v>
      </c>
      <c r="N343" s="44" t="s">
        <v>1321</v>
      </c>
      <c r="O343" s="45" t="s">
        <v>1898</v>
      </c>
      <c r="P343" s="19" t="s">
        <v>2717</v>
      </c>
      <c r="Q343" s="30">
        <v>1</v>
      </c>
      <c r="R343" s="19">
        <v>1</v>
      </c>
    </row>
    <row r="344" spans="1:18">
      <c r="A344" s="47">
        <v>4603</v>
      </c>
      <c r="B344" s="47">
        <v>1460301</v>
      </c>
      <c r="C344" s="47"/>
      <c r="D344" s="43" t="s">
        <v>866</v>
      </c>
      <c r="E344" s="48" t="s">
        <v>2</v>
      </c>
      <c r="F344" s="48" t="s">
        <v>357</v>
      </c>
      <c r="G344" s="48" t="s">
        <v>1819</v>
      </c>
      <c r="H344" s="49" t="s">
        <v>1677</v>
      </c>
      <c r="I344" s="41" t="s">
        <v>1721</v>
      </c>
      <c r="J344" s="73"/>
      <c r="K344" s="75" t="s">
        <v>1722</v>
      </c>
      <c r="L344" s="43" t="s">
        <v>2718</v>
      </c>
      <c r="M344" s="43" t="s">
        <v>2719</v>
      </c>
      <c r="N344" s="44" t="s">
        <v>867</v>
      </c>
      <c r="O344" s="45" t="s">
        <v>1682</v>
      </c>
      <c r="P344" s="30" t="s">
        <v>2720</v>
      </c>
      <c r="Q344" s="30"/>
      <c r="R344" s="19">
        <v>1</v>
      </c>
    </row>
    <row r="345" spans="1:18">
      <c r="A345" s="46">
        <v>2944</v>
      </c>
      <c r="B345" s="47">
        <v>1294401</v>
      </c>
      <c r="C345" s="47"/>
      <c r="D345" s="43" t="s">
        <v>1541</v>
      </c>
      <c r="E345" s="48" t="s">
        <v>2</v>
      </c>
      <c r="F345" s="48" t="s">
        <v>307</v>
      </c>
      <c r="G345" s="48" t="s">
        <v>336</v>
      </c>
      <c r="H345" s="49" t="s">
        <v>1677</v>
      </c>
      <c r="I345" s="41" t="s">
        <v>11</v>
      </c>
      <c r="J345" s="73" t="s">
        <v>1688</v>
      </c>
      <c r="K345" s="75" t="s">
        <v>1689</v>
      </c>
      <c r="L345" s="43" t="s">
        <v>2721</v>
      </c>
      <c r="M345" s="43" t="s">
        <v>2722</v>
      </c>
      <c r="N345" s="44" t="s">
        <v>1542</v>
      </c>
      <c r="O345" s="45" t="s">
        <v>1682</v>
      </c>
      <c r="P345" s="30" t="s">
        <v>2723</v>
      </c>
      <c r="Q345" s="30"/>
      <c r="R345" s="19">
        <v>1</v>
      </c>
    </row>
    <row r="346" spans="1:18">
      <c r="A346" s="50">
        <v>2375</v>
      </c>
      <c r="B346" s="47">
        <v>1237501</v>
      </c>
      <c r="C346" s="47"/>
      <c r="D346" s="43" t="s">
        <v>651</v>
      </c>
      <c r="E346" s="48" t="s">
        <v>2</v>
      </c>
      <c r="F346" s="48" t="s">
        <v>336</v>
      </c>
      <c r="G346" s="48" t="s">
        <v>336</v>
      </c>
      <c r="H346" s="49" t="s">
        <v>1711</v>
      </c>
      <c r="I346" s="41" t="s">
        <v>12</v>
      </c>
      <c r="J346" s="73" t="s">
        <v>1739</v>
      </c>
      <c r="K346" s="75" t="s">
        <v>1740</v>
      </c>
      <c r="L346" s="43" t="s">
        <v>2724</v>
      </c>
      <c r="M346" s="43" t="s">
        <v>2725</v>
      </c>
      <c r="N346" s="44" t="s">
        <v>652</v>
      </c>
      <c r="O346" s="45" t="s">
        <v>1682</v>
      </c>
      <c r="P346" s="30" t="s">
        <v>2726</v>
      </c>
      <c r="Q346" s="30"/>
      <c r="R346" s="19">
        <v>1</v>
      </c>
    </row>
    <row r="347" spans="1:18">
      <c r="A347" s="50">
        <v>4616</v>
      </c>
      <c r="B347" s="47">
        <v>1461601</v>
      </c>
      <c r="C347" s="47"/>
      <c r="D347" s="43" t="s">
        <v>653</v>
      </c>
      <c r="E347" s="48" t="s">
        <v>2</v>
      </c>
      <c r="F347" s="48" t="s">
        <v>336</v>
      </c>
      <c r="G347" s="48" t="s">
        <v>336</v>
      </c>
      <c r="H347" s="49" t="s">
        <v>1677</v>
      </c>
      <c r="I347" s="41" t="s">
        <v>12</v>
      </c>
      <c r="J347" s="73" t="s">
        <v>1739</v>
      </c>
      <c r="K347" s="75" t="s">
        <v>1740</v>
      </c>
      <c r="L347" s="43" t="s">
        <v>2727</v>
      </c>
      <c r="M347" s="43" t="s">
        <v>2728</v>
      </c>
      <c r="N347" s="44" t="s">
        <v>654</v>
      </c>
      <c r="O347" s="45" t="s">
        <v>1682</v>
      </c>
      <c r="P347" s="30" t="s">
        <v>2729</v>
      </c>
      <c r="Q347" s="30"/>
      <c r="R347" s="19">
        <v>1</v>
      </c>
    </row>
    <row r="348" spans="1:18">
      <c r="A348" s="50">
        <v>4630</v>
      </c>
      <c r="B348" s="47">
        <v>1463001</v>
      </c>
      <c r="C348" s="47"/>
      <c r="D348" s="43" t="s">
        <v>655</v>
      </c>
      <c r="E348" s="48" t="s">
        <v>2</v>
      </c>
      <c r="F348" s="48" t="s">
        <v>336</v>
      </c>
      <c r="G348" s="48" t="s">
        <v>336</v>
      </c>
      <c r="H348" s="49" t="s">
        <v>1711</v>
      </c>
      <c r="I348" s="41" t="s">
        <v>12</v>
      </c>
      <c r="J348" s="73" t="s">
        <v>1739</v>
      </c>
      <c r="K348" s="75" t="s">
        <v>1740</v>
      </c>
      <c r="L348" s="43" t="s">
        <v>2730</v>
      </c>
      <c r="M348" s="43" t="s">
        <v>2731</v>
      </c>
      <c r="N348" s="44" t="s">
        <v>656</v>
      </c>
      <c r="O348" s="45" t="s">
        <v>1682</v>
      </c>
      <c r="P348" s="30" t="s">
        <v>2732</v>
      </c>
      <c r="Q348" s="30"/>
      <c r="R348" s="19">
        <v>1</v>
      </c>
    </row>
    <row r="349" spans="1:18">
      <c r="A349" s="50">
        <v>2391</v>
      </c>
      <c r="B349" s="47">
        <v>1239101</v>
      </c>
      <c r="C349" s="47"/>
      <c r="D349" s="43" t="s">
        <v>657</v>
      </c>
      <c r="E349" s="48" t="s">
        <v>2</v>
      </c>
      <c r="F349" s="48" t="s">
        <v>336</v>
      </c>
      <c r="G349" s="48" t="s">
        <v>336</v>
      </c>
      <c r="H349" s="49" t="s">
        <v>1677</v>
      </c>
      <c r="I349" s="41" t="s">
        <v>12</v>
      </c>
      <c r="J349" s="73" t="s">
        <v>1739</v>
      </c>
      <c r="K349" s="75" t="s">
        <v>1740</v>
      </c>
      <c r="L349" s="43" t="s">
        <v>2733</v>
      </c>
      <c r="M349" s="43" t="s">
        <v>2734</v>
      </c>
      <c r="N349" s="44" t="s">
        <v>658</v>
      </c>
      <c r="O349" s="45" t="s">
        <v>1682</v>
      </c>
      <c r="P349" s="30" t="s">
        <v>2735</v>
      </c>
      <c r="Q349" s="30"/>
      <c r="R349" s="19">
        <v>1</v>
      </c>
    </row>
    <row r="350" spans="1:18">
      <c r="A350" s="47">
        <v>8700</v>
      </c>
      <c r="B350" s="47">
        <v>1870001</v>
      </c>
      <c r="C350" s="47"/>
      <c r="D350" s="43" t="s">
        <v>659</v>
      </c>
      <c r="E350" s="48" t="s">
        <v>15</v>
      </c>
      <c r="F350" s="48" t="s">
        <v>336</v>
      </c>
      <c r="G350" s="48" t="s">
        <v>336</v>
      </c>
      <c r="H350" s="49" t="s">
        <v>1830</v>
      </c>
      <c r="I350" s="41" t="s">
        <v>26</v>
      </c>
      <c r="J350" s="73" t="s">
        <v>1751</v>
      </c>
      <c r="K350" s="75" t="s">
        <v>1752</v>
      </c>
      <c r="L350" s="43" t="s">
        <v>2736</v>
      </c>
      <c r="M350" s="43" t="s">
        <v>2737</v>
      </c>
      <c r="N350" s="44" t="s">
        <v>660</v>
      </c>
      <c r="O350" s="45" t="s">
        <v>1898</v>
      </c>
      <c r="P350" s="19" t="s">
        <v>2738</v>
      </c>
      <c r="Q350" s="30">
        <v>1</v>
      </c>
      <c r="R350" s="19">
        <v>1</v>
      </c>
    </row>
    <row r="351" spans="1:18">
      <c r="A351" s="50">
        <v>6880</v>
      </c>
      <c r="B351" s="47">
        <v>1688001</v>
      </c>
      <c r="C351" s="47"/>
      <c r="D351" s="43" t="s">
        <v>661</v>
      </c>
      <c r="E351" s="48" t="s">
        <v>2</v>
      </c>
      <c r="F351" s="48" t="s">
        <v>336</v>
      </c>
      <c r="G351" s="48" t="s">
        <v>336</v>
      </c>
      <c r="H351" s="49" t="s">
        <v>1677</v>
      </c>
      <c r="I351" s="41" t="s">
        <v>12</v>
      </c>
      <c r="J351" s="73" t="s">
        <v>1739</v>
      </c>
      <c r="K351" s="75" t="s">
        <v>1740</v>
      </c>
      <c r="L351" s="43" t="s">
        <v>2739</v>
      </c>
      <c r="M351" s="43" t="s">
        <v>2740</v>
      </c>
      <c r="N351" s="44" t="s">
        <v>662</v>
      </c>
      <c r="O351" s="45" t="s">
        <v>1682</v>
      </c>
      <c r="P351" s="30" t="s">
        <v>2741</v>
      </c>
      <c r="Q351" s="30"/>
      <c r="R351" s="19">
        <v>1</v>
      </c>
    </row>
    <row r="352" spans="1:18">
      <c r="A352" s="53">
        <v>8559</v>
      </c>
      <c r="B352" s="47">
        <v>1855901</v>
      </c>
      <c r="C352" s="47"/>
      <c r="D352" s="43" t="s">
        <v>419</v>
      </c>
      <c r="E352" s="48" t="s">
        <v>29</v>
      </c>
      <c r="F352" s="48" t="s">
        <v>303</v>
      </c>
      <c r="G352" s="48" t="s">
        <v>1819</v>
      </c>
      <c r="H352" s="49" t="s">
        <v>1830</v>
      </c>
      <c r="I352" s="41" t="s">
        <v>23</v>
      </c>
      <c r="J352" s="73" t="s">
        <v>1784</v>
      </c>
      <c r="K352" s="75" t="s">
        <v>1785</v>
      </c>
      <c r="L352" s="43" t="s">
        <v>2742</v>
      </c>
      <c r="M352" s="43" t="s">
        <v>2743</v>
      </c>
      <c r="N352" s="44" t="s">
        <v>420</v>
      </c>
      <c r="O352" s="45"/>
      <c r="P352" s="30"/>
      <c r="Q352" s="30"/>
      <c r="R352" s="19">
        <v>1</v>
      </c>
    </row>
    <row r="353" spans="1:19">
      <c r="A353" s="47">
        <v>8701</v>
      </c>
      <c r="B353" s="47">
        <v>1870101</v>
      </c>
      <c r="C353" s="47">
        <v>1768039</v>
      </c>
      <c r="D353" s="43" t="s">
        <v>663</v>
      </c>
      <c r="E353" s="48" t="s">
        <v>30</v>
      </c>
      <c r="F353" s="48" t="s">
        <v>336</v>
      </c>
      <c r="G353" s="48" t="s">
        <v>336</v>
      </c>
      <c r="H353" s="49" t="s">
        <v>1744</v>
      </c>
      <c r="I353" s="41" t="s">
        <v>12</v>
      </c>
      <c r="J353" s="73" t="s">
        <v>1739</v>
      </c>
      <c r="K353" s="75" t="s">
        <v>1740</v>
      </c>
      <c r="L353" s="43" t="s">
        <v>2744</v>
      </c>
      <c r="M353" s="43" t="s">
        <v>2745</v>
      </c>
      <c r="N353" s="44" t="s">
        <v>664</v>
      </c>
      <c r="O353" s="45" t="s">
        <v>1682</v>
      </c>
      <c r="P353" s="30" t="s">
        <v>2746</v>
      </c>
      <c r="Q353" s="30"/>
      <c r="R353" s="19">
        <v>40</v>
      </c>
    </row>
    <row r="354" spans="1:19">
      <c r="A354" s="51">
        <v>8189</v>
      </c>
      <c r="B354" s="47">
        <v>1818901</v>
      </c>
      <c r="C354" s="47"/>
      <c r="D354" s="43" t="s">
        <v>422</v>
      </c>
      <c r="E354" s="48" t="s">
        <v>3</v>
      </c>
      <c r="F354" s="48" t="s">
        <v>307</v>
      </c>
      <c r="G354" s="48" t="s">
        <v>295</v>
      </c>
      <c r="H354" s="49" t="s">
        <v>1826</v>
      </c>
      <c r="I354" s="41" t="s">
        <v>23</v>
      </c>
      <c r="J354" s="73" t="s">
        <v>1784</v>
      </c>
      <c r="K354" s="75" t="s">
        <v>1785</v>
      </c>
      <c r="L354" s="43" t="s">
        <v>2747</v>
      </c>
      <c r="M354" s="43" t="s">
        <v>2748</v>
      </c>
      <c r="N354" s="44" t="s">
        <v>423</v>
      </c>
      <c r="O354" s="45" t="s">
        <v>1747</v>
      </c>
      <c r="P354" s="30" t="s">
        <v>2070</v>
      </c>
      <c r="Q354" s="30">
        <v>0.5</v>
      </c>
      <c r="R354" s="19">
        <v>32</v>
      </c>
    </row>
    <row r="355" spans="1:19">
      <c r="A355" s="46">
        <v>4671</v>
      </c>
      <c r="B355" s="47">
        <v>1467101</v>
      </c>
      <c r="C355" s="47"/>
      <c r="D355" s="43" t="s">
        <v>1543</v>
      </c>
      <c r="E355" s="48" t="s">
        <v>2</v>
      </c>
      <c r="F355" s="48" t="s">
        <v>307</v>
      </c>
      <c r="G355" s="48" t="s">
        <v>295</v>
      </c>
      <c r="H355" s="49" t="s">
        <v>1677</v>
      </c>
      <c r="I355" s="41" t="s">
        <v>11</v>
      </c>
      <c r="J355" s="73" t="s">
        <v>1688</v>
      </c>
      <c r="K355" s="75" t="s">
        <v>1689</v>
      </c>
      <c r="L355" s="43" t="s">
        <v>2749</v>
      </c>
      <c r="M355" s="43" t="s">
        <v>2750</v>
      </c>
      <c r="N355" s="44" t="s">
        <v>1544</v>
      </c>
      <c r="O355" s="45" t="s">
        <v>1682</v>
      </c>
      <c r="P355" s="30" t="s">
        <v>2751</v>
      </c>
      <c r="Q355" s="30"/>
      <c r="R355" s="19">
        <v>1</v>
      </c>
    </row>
    <row r="356" spans="1:19">
      <c r="A356" s="51">
        <v>8714</v>
      </c>
      <c r="B356" s="47">
        <v>1871401</v>
      </c>
      <c r="C356" s="47"/>
      <c r="D356" s="43" t="s">
        <v>1545</v>
      </c>
      <c r="E356" s="48" t="s">
        <v>15</v>
      </c>
      <c r="F356" s="48" t="s">
        <v>307</v>
      </c>
      <c r="G356" s="48" t="s">
        <v>336</v>
      </c>
      <c r="H356" s="49" t="s">
        <v>1830</v>
      </c>
      <c r="I356" s="41" t="s">
        <v>11</v>
      </c>
      <c r="J356" s="73" t="s">
        <v>1688</v>
      </c>
      <c r="K356" s="75" t="s">
        <v>1689</v>
      </c>
      <c r="L356" s="43" t="s">
        <v>2752</v>
      </c>
      <c r="M356" s="43" t="s">
        <v>2753</v>
      </c>
      <c r="N356" s="44" t="s">
        <v>1546</v>
      </c>
      <c r="O356" s="45" t="s">
        <v>1898</v>
      </c>
      <c r="P356" s="30" t="s">
        <v>2754</v>
      </c>
      <c r="Q356" s="30">
        <v>1</v>
      </c>
      <c r="R356" s="19">
        <v>1</v>
      </c>
    </row>
    <row r="357" spans="1:19">
      <c r="A357" s="46">
        <v>2943</v>
      </c>
      <c r="B357" s="47">
        <v>1294301</v>
      </c>
      <c r="C357" s="47"/>
      <c r="D357" s="43" t="s">
        <v>1547</v>
      </c>
      <c r="E357" s="48" t="s">
        <v>2</v>
      </c>
      <c r="F357" s="48" t="s">
        <v>307</v>
      </c>
      <c r="G357" s="48" t="s">
        <v>336</v>
      </c>
      <c r="H357" s="49" t="s">
        <v>1677</v>
      </c>
      <c r="I357" s="41" t="s">
        <v>11</v>
      </c>
      <c r="J357" s="73" t="s">
        <v>1688</v>
      </c>
      <c r="K357" s="75" t="s">
        <v>1689</v>
      </c>
      <c r="L357" s="43" t="s">
        <v>2755</v>
      </c>
      <c r="M357" s="43" t="s">
        <v>2756</v>
      </c>
      <c r="N357" s="44" t="s">
        <v>1548</v>
      </c>
      <c r="O357" s="45" t="s">
        <v>1682</v>
      </c>
      <c r="P357" s="30" t="s">
        <v>2757</v>
      </c>
      <c r="Q357" s="30"/>
      <c r="R357" s="19">
        <v>1</v>
      </c>
    </row>
    <row r="358" spans="1:19">
      <c r="A358" s="46">
        <v>5112</v>
      </c>
      <c r="B358" s="47">
        <v>1511201</v>
      </c>
      <c r="C358" s="47"/>
      <c r="D358" s="43" t="s">
        <v>1549</v>
      </c>
      <c r="E358" s="48" t="s">
        <v>2</v>
      </c>
      <c r="F358" s="48" t="s">
        <v>307</v>
      </c>
      <c r="G358" s="48" t="s">
        <v>66</v>
      </c>
      <c r="H358" s="49" t="s">
        <v>1857</v>
      </c>
      <c r="I358" s="41" t="s">
        <v>11</v>
      </c>
      <c r="J358" s="73" t="s">
        <v>1688</v>
      </c>
      <c r="K358" s="75" t="s">
        <v>1689</v>
      </c>
      <c r="L358" s="43" t="s">
        <v>2758</v>
      </c>
      <c r="M358" s="43" t="s">
        <v>2759</v>
      </c>
      <c r="N358" s="44" t="s">
        <v>1550</v>
      </c>
      <c r="O358" s="45" t="s">
        <v>1682</v>
      </c>
      <c r="P358" s="30" t="s">
        <v>2760</v>
      </c>
      <c r="Q358" s="30"/>
      <c r="R358" s="19">
        <v>1</v>
      </c>
    </row>
    <row r="359" spans="1:19">
      <c r="A359" s="46">
        <v>8721</v>
      </c>
      <c r="B359" s="47">
        <v>1872101</v>
      </c>
      <c r="C359" s="47"/>
      <c r="D359" s="43" t="s">
        <v>221</v>
      </c>
      <c r="E359" s="48" t="s">
        <v>15</v>
      </c>
      <c r="F359" s="48" t="s">
        <v>66</v>
      </c>
      <c r="G359" s="48" t="s">
        <v>66</v>
      </c>
      <c r="H359" s="49" t="s">
        <v>1830</v>
      </c>
      <c r="I359" s="41" t="s">
        <v>12</v>
      </c>
      <c r="J359" s="73" t="s">
        <v>1739</v>
      </c>
      <c r="K359" s="75" t="s">
        <v>1740</v>
      </c>
      <c r="L359" s="43" t="s">
        <v>2761</v>
      </c>
      <c r="M359" s="43" t="s">
        <v>2762</v>
      </c>
      <c r="N359" s="44" t="s">
        <v>222</v>
      </c>
      <c r="O359" s="45" t="s">
        <v>1898</v>
      </c>
      <c r="P359" s="30" t="s">
        <v>1967</v>
      </c>
      <c r="Q359" s="30">
        <v>1</v>
      </c>
      <c r="R359" s="19">
        <v>1</v>
      </c>
      <c r="S359" s="19"/>
    </row>
    <row r="360" spans="1:19">
      <c r="A360" s="52">
        <v>4692</v>
      </c>
      <c r="B360" s="47">
        <v>1469201</v>
      </c>
      <c r="C360" s="47"/>
      <c r="D360" s="43" t="s">
        <v>1093</v>
      </c>
      <c r="E360" s="48" t="s">
        <v>13</v>
      </c>
      <c r="F360" s="48" t="s">
        <v>303</v>
      </c>
      <c r="G360" s="48" t="s">
        <v>1819</v>
      </c>
      <c r="H360" s="49" t="s">
        <v>1677</v>
      </c>
      <c r="I360" s="41" t="s">
        <v>1820</v>
      </c>
      <c r="J360" s="73" t="s">
        <v>1821</v>
      </c>
      <c r="K360" s="75" t="s">
        <v>1822</v>
      </c>
      <c r="L360" s="43" t="s">
        <v>2763</v>
      </c>
      <c r="M360" s="43" t="s">
        <v>2764</v>
      </c>
      <c r="N360" s="44" t="s">
        <v>1094</v>
      </c>
      <c r="O360" s="45" t="s">
        <v>1682</v>
      </c>
      <c r="P360" s="30" t="s">
        <v>2765</v>
      </c>
      <c r="Q360" s="30"/>
      <c r="R360" s="19">
        <v>1</v>
      </c>
    </row>
    <row r="361" spans="1:19">
      <c r="A361" s="53">
        <v>8777</v>
      </c>
      <c r="B361" s="47">
        <v>1877701</v>
      </c>
      <c r="C361" s="47"/>
      <c r="D361" s="43" t="s">
        <v>424</v>
      </c>
      <c r="E361" s="48" t="s">
        <v>29</v>
      </c>
      <c r="F361" s="48" t="s">
        <v>307</v>
      </c>
      <c r="G361" s="48" t="s">
        <v>336</v>
      </c>
      <c r="H361" s="49" t="s">
        <v>1830</v>
      </c>
      <c r="I361" s="41" t="s">
        <v>23</v>
      </c>
      <c r="J361" s="73" t="s">
        <v>1784</v>
      </c>
      <c r="K361" s="75" t="s">
        <v>1785</v>
      </c>
      <c r="L361" s="43" t="s">
        <v>2766</v>
      </c>
      <c r="M361" s="43" t="s">
        <v>2767</v>
      </c>
      <c r="N361" s="44" t="s">
        <v>425</v>
      </c>
      <c r="O361" s="45"/>
      <c r="P361" s="30"/>
      <c r="Q361" s="30"/>
      <c r="R361" s="19">
        <v>1</v>
      </c>
    </row>
    <row r="362" spans="1:19">
      <c r="A362" s="46">
        <v>5240</v>
      </c>
      <c r="B362" s="47">
        <v>1524001</v>
      </c>
      <c r="C362" s="47"/>
      <c r="D362" s="43" t="s">
        <v>1322</v>
      </c>
      <c r="E362" s="48" t="s">
        <v>3</v>
      </c>
      <c r="F362" s="48" t="s">
        <v>295</v>
      </c>
      <c r="G362" s="48" t="s">
        <v>295</v>
      </c>
      <c r="H362" s="49" t="s">
        <v>1826</v>
      </c>
      <c r="I362" s="41" t="s">
        <v>20</v>
      </c>
      <c r="J362" s="73" t="s">
        <v>1756</v>
      </c>
      <c r="K362" s="75" t="s">
        <v>1757</v>
      </c>
      <c r="L362" s="43" t="s">
        <v>2768</v>
      </c>
      <c r="M362" s="43" t="s">
        <v>2769</v>
      </c>
      <c r="N362" s="44" t="s">
        <v>1323</v>
      </c>
      <c r="O362" s="45" t="s">
        <v>1747</v>
      </c>
      <c r="P362" s="30" t="s">
        <v>1967</v>
      </c>
      <c r="Q362" s="30">
        <v>0.25</v>
      </c>
      <c r="R362" s="19">
        <v>10</v>
      </c>
    </row>
    <row r="363" spans="1:19">
      <c r="A363" s="50">
        <v>4696</v>
      </c>
      <c r="B363" s="47">
        <v>1469601</v>
      </c>
      <c r="C363" s="47"/>
      <c r="D363" s="43" t="s">
        <v>665</v>
      </c>
      <c r="E363" s="48" t="s">
        <v>2</v>
      </c>
      <c r="F363" s="48" t="s">
        <v>336</v>
      </c>
      <c r="G363" s="48" t="s">
        <v>336</v>
      </c>
      <c r="H363" s="49" t="s">
        <v>1711</v>
      </c>
      <c r="I363" s="41" t="s">
        <v>12</v>
      </c>
      <c r="J363" s="73" t="s">
        <v>1739</v>
      </c>
      <c r="K363" s="75" t="s">
        <v>1740</v>
      </c>
      <c r="L363" s="43" t="s">
        <v>2770</v>
      </c>
      <c r="M363" s="43" t="s">
        <v>2771</v>
      </c>
      <c r="N363" s="44" t="s">
        <v>666</v>
      </c>
      <c r="O363" s="45" t="s">
        <v>1682</v>
      </c>
      <c r="P363" s="30" t="s">
        <v>2772</v>
      </c>
      <c r="Q363" s="30"/>
      <c r="R363" s="19">
        <v>1</v>
      </c>
    </row>
    <row r="364" spans="1:19">
      <c r="A364" s="46">
        <v>8725</v>
      </c>
      <c r="B364" s="47">
        <v>1872501</v>
      </c>
      <c r="C364" s="47"/>
      <c r="D364" s="43" t="s">
        <v>1095</v>
      </c>
      <c r="E364" s="48" t="s">
        <v>15</v>
      </c>
      <c r="F364" s="48" t="s">
        <v>303</v>
      </c>
      <c r="G364" s="48" t="s">
        <v>1819</v>
      </c>
      <c r="H364" s="49" t="s">
        <v>1830</v>
      </c>
      <c r="I364" s="41" t="s">
        <v>1820</v>
      </c>
      <c r="J364" s="73" t="s">
        <v>1821</v>
      </c>
      <c r="K364" s="75" t="s">
        <v>1822</v>
      </c>
      <c r="L364" s="43" t="s">
        <v>2773</v>
      </c>
      <c r="M364" s="43" t="s">
        <v>2774</v>
      </c>
      <c r="N364" s="44" t="s">
        <v>1096</v>
      </c>
      <c r="O364" s="45" t="s">
        <v>1898</v>
      </c>
      <c r="P364" s="30" t="s">
        <v>2775</v>
      </c>
      <c r="Q364" s="30">
        <v>1</v>
      </c>
      <c r="R364" s="19">
        <v>1</v>
      </c>
    </row>
    <row r="365" spans="1:19">
      <c r="A365" s="46">
        <v>4699</v>
      </c>
      <c r="B365" s="47">
        <v>1469901</v>
      </c>
      <c r="C365" s="47"/>
      <c r="D365" s="43" t="s">
        <v>1324</v>
      </c>
      <c r="E365" s="48" t="s">
        <v>13</v>
      </c>
      <c r="F365" s="48" t="s">
        <v>295</v>
      </c>
      <c r="G365" s="48" t="s">
        <v>295</v>
      </c>
      <c r="H365" s="49" t="s">
        <v>1677</v>
      </c>
      <c r="I365" s="41" t="s">
        <v>20</v>
      </c>
      <c r="J365" s="73" t="s">
        <v>1756</v>
      </c>
      <c r="K365" s="75" t="s">
        <v>1757</v>
      </c>
      <c r="L365" s="43" t="s">
        <v>2776</v>
      </c>
      <c r="M365" s="43" t="s">
        <v>2777</v>
      </c>
      <c r="N365" s="44" t="s">
        <v>1325</v>
      </c>
      <c r="O365" s="45" t="s">
        <v>1682</v>
      </c>
      <c r="P365" s="30" t="s">
        <v>2778</v>
      </c>
      <c r="Q365" s="30"/>
      <c r="R365" s="19">
        <v>1</v>
      </c>
    </row>
    <row r="366" spans="1:19">
      <c r="A366" s="46">
        <v>4712</v>
      </c>
      <c r="B366" s="47">
        <v>1471201</v>
      </c>
      <c r="C366" s="47"/>
      <c r="D366" s="43" t="s">
        <v>1326</v>
      </c>
      <c r="E366" s="48" t="s">
        <v>2</v>
      </c>
      <c r="F366" s="48" t="s">
        <v>295</v>
      </c>
      <c r="G366" s="48" t="s">
        <v>295</v>
      </c>
      <c r="H366" s="49" t="s">
        <v>1677</v>
      </c>
      <c r="I366" s="41" t="s">
        <v>20</v>
      </c>
      <c r="J366" s="73" t="s">
        <v>1756</v>
      </c>
      <c r="K366" s="75" t="s">
        <v>1757</v>
      </c>
      <c r="L366" s="43" t="s">
        <v>2779</v>
      </c>
      <c r="M366" s="43" t="s">
        <v>2780</v>
      </c>
      <c r="N366" s="44" t="s">
        <v>1327</v>
      </c>
      <c r="O366" s="45" t="s">
        <v>1682</v>
      </c>
      <c r="P366" s="30" t="s">
        <v>2781</v>
      </c>
      <c r="Q366" s="30"/>
      <c r="R366" s="19">
        <v>1</v>
      </c>
    </row>
    <row r="367" spans="1:19">
      <c r="A367" s="47">
        <v>4726</v>
      </c>
      <c r="B367" s="47">
        <v>1472601</v>
      </c>
      <c r="C367" s="47"/>
      <c r="D367" s="43" t="s">
        <v>868</v>
      </c>
      <c r="E367" s="48" t="s">
        <v>2</v>
      </c>
      <c r="F367" s="48" t="s">
        <v>357</v>
      </c>
      <c r="G367" s="48" t="s">
        <v>1819</v>
      </c>
      <c r="H367" s="49" t="s">
        <v>1677</v>
      </c>
      <c r="I367" s="41" t="s">
        <v>1721</v>
      </c>
      <c r="J367" s="73"/>
      <c r="K367" s="75" t="s">
        <v>1722</v>
      </c>
      <c r="L367" s="43" t="s">
        <v>2782</v>
      </c>
      <c r="M367" s="43" t="s">
        <v>2783</v>
      </c>
      <c r="N367" s="44" t="s">
        <v>869</v>
      </c>
      <c r="O367" s="45" t="s">
        <v>1682</v>
      </c>
      <c r="P367" s="30" t="s">
        <v>2784</v>
      </c>
      <c r="Q367" s="30"/>
      <c r="R367" s="19">
        <v>1</v>
      </c>
    </row>
    <row r="368" spans="1:19">
      <c r="A368" s="51">
        <v>8064</v>
      </c>
      <c r="B368" s="47">
        <v>1806401</v>
      </c>
      <c r="C368" s="47"/>
      <c r="D368" s="43" t="s">
        <v>1551</v>
      </c>
      <c r="E368" s="48" t="s">
        <v>3</v>
      </c>
      <c r="F368" s="48" t="s">
        <v>307</v>
      </c>
      <c r="G368" s="48" t="s">
        <v>295</v>
      </c>
      <c r="H368" s="49" t="s">
        <v>1826</v>
      </c>
      <c r="I368" s="41" t="s">
        <v>11</v>
      </c>
      <c r="J368" s="73" t="s">
        <v>1688</v>
      </c>
      <c r="K368" s="75" t="s">
        <v>1689</v>
      </c>
      <c r="L368" s="43" t="s">
        <v>2785</v>
      </c>
      <c r="M368" s="43" t="s">
        <v>2786</v>
      </c>
      <c r="N368" s="44" t="s">
        <v>1552</v>
      </c>
      <c r="O368" s="45" t="s">
        <v>1747</v>
      </c>
      <c r="P368" s="30" t="s">
        <v>1985</v>
      </c>
      <c r="Q368" s="30">
        <v>0.5</v>
      </c>
      <c r="R368" s="19">
        <v>50</v>
      </c>
    </row>
    <row r="369" spans="1:18">
      <c r="A369" s="46">
        <v>2701</v>
      </c>
      <c r="B369" s="47">
        <v>1270101</v>
      </c>
      <c r="C369" s="47"/>
      <c r="D369" s="43" t="s">
        <v>1553</v>
      </c>
      <c r="E369" s="48" t="s">
        <v>2</v>
      </c>
      <c r="F369" s="48" t="s">
        <v>307</v>
      </c>
      <c r="G369" s="48" t="s">
        <v>295</v>
      </c>
      <c r="H369" s="49" t="s">
        <v>1677</v>
      </c>
      <c r="I369" s="41" t="s">
        <v>26</v>
      </c>
      <c r="J369" s="73" t="s">
        <v>1751</v>
      </c>
      <c r="K369" s="75" t="s">
        <v>1752</v>
      </c>
      <c r="L369" s="43" t="s">
        <v>2787</v>
      </c>
      <c r="M369" s="43" t="s">
        <v>2788</v>
      </c>
      <c r="N369" s="44" t="s">
        <v>1554</v>
      </c>
      <c r="O369" s="45" t="s">
        <v>1682</v>
      </c>
      <c r="P369" s="30" t="s">
        <v>2789</v>
      </c>
      <c r="Q369" s="30"/>
      <c r="R369" s="19">
        <v>1</v>
      </c>
    </row>
    <row r="370" spans="1:18">
      <c r="A370" s="51">
        <v>8208</v>
      </c>
      <c r="B370" s="47">
        <v>1820801</v>
      </c>
      <c r="C370" s="47"/>
      <c r="D370" s="43" t="s">
        <v>1555</v>
      </c>
      <c r="E370" s="48" t="s">
        <v>3</v>
      </c>
      <c r="F370" s="48" t="s">
        <v>307</v>
      </c>
      <c r="G370" s="48" t="s">
        <v>295</v>
      </c>
      <c r="H370" s="49" t="s">
        <v>1826</v>
      </c>
      <c r="I370" s="41" t="s">
        <v>23</v>
      </c>
      <c r="J370" s="73" t="s">
        <v>1784</v>
      </c>
      <c r="K370" s="75" t="s">
        <v>1785</v>
      </c>
      <c r="L370" s="43" t="s">
        <v>2790</v>
      </c>
      <c r="M370" s="43" t="s">
        <v>2791</v>
      </c>
      <c r="N370" s="44" t="s">
        <v>1556</v>
      </c>
      <c r="O370" s="45" t="s">
        <v>1747</v>
      </c>
      <c r="P370" s="30" t="s">
        <v>2792</v>
      </c>
      <c r="Q370" s="30">
        <v>0.5</v>
      </c>
      <c r="R370" s="19">
        <v>18</v>
      </c>
    </row>
    <row r="371" spans="1:18">
      <c r="A371" s="46">
        <v>6534</v>
      </c>
      <c r="B371" s="47">
        <v>1653401</v>
      </c>
      <c r="C371" s="47"/>
      <c r="D371" s="43" t="s">
        <v>1557</v>
      </c>
      <c r="E371" s="48" t="s">
        <v>2</v>
      </c>
      <c r="F371" s="48" t="s">
        <v>307</v>
      </c>
      <c r="G371" s="48" t="s">
        <v>66</v>
      </c>
      <c r="H371" s="49" t="s">
        <v>1677</v>
      </c>
      <c r="I371" s="41" t="s">
        <v>26</v>
      </c>
      <c r="J371" s="73" t="s">
        <v>1751</v>
      </c>
      <c r="K371" s="75" t="s">
        <v>1752</v>
      </c>
      <c r="L371" s="43" t="s">
        <v>2793</v>
      </c>
      <c r="M371" s="43" t="s">
        <v>2794</v>
      </c>
      <c r="N371" s="44" t="s">
        <v>1558</v>
      </c>
      <c r="O371" s="45" t="s">
        <v>1682</v>
      </c>
      <c r="P371" s="30" t="s">
        <v>2795</v>
      </c>
      <c r="Q371" s="30"/>
      <c r="R371" s="19">
        <v>1</v>
      </c>
    </row>
    <row r="372" spans="1:18">
      <c r="A372" s="46">
        <v>8727</v>
      </c>
      <c r="B372" s="47">
        <v>1872701</v>
      </c>
      <c r="C372" s="47"/>
      <c r="D372" s="43" t="s">
        <v>223</v>
      </c>
      <c r="E372" s="48" t="s">
        <v>15</v>
      </c>
      <c r="F372" s="48" t="s">
        <v>66</v>
      </c>
      <c r="G372" s="48" t="s">
        <v>66</v>
      </c>
      <c r="H372" s="49" t="s">
        <v>1830</v>
      </c>
      <c r="I372" s="41" t="s">
        <v>10</v>
      </c>
      <c r="J372" s="73" t="s">
        <v>1678</v>
      </c>
      <c r="K372" s="76" t="s">
        <v>1679</v>
      </c>
      <c r="L372" s="43" t="s">
        <v>2796</v>
      </c>
      <c r="M372" s="43" t="s">
        <v>2797</v>
      </c>
      <c r="N372" s="44" t="s">
        <v>224</v>
      </c>
      <c r="O372" s="45" t="s">
        <v>1898</v>
      </c>
      <c r="P372" s="30" t="s">
        <v>2798</v>
      </c>
      <c r="Q372" s="30">
        <v>1</v>
      </c>
      <c r="R372" s="19">
        <v>1</v>
      </c>
    </row>
    <row r="373" spans="1:18">
      <c r="A373" s="46">
        <v>6179</v>
      </c>
      <c r="B373" s="47">
        <v>1617901</v>
      </c>
      <c r="C373" s="47"/>
      <c r="D373" s="43" t="s">
        <v>427</v>
      </c>
      <c r="E373" s="48" t="s">
        <v>2</v>
      </c>
      <c r="F373" s="48" t="s">
        <v>295</v>
      </c>
      <c r="G373" s="48" t="s">
        <v>295</v>
      </c>
      <c r="H373" s="49" t="s">
        <v>1677</v>
      </c>
      <c r="I373" s="41" t="s">
        <v>26</v>
      </c>
      <c r="J373" s="73" t="s">
        <v>1751</v>
      </c>
      <c r="K373" s="75" t="s">
        <v>1752</v>
      </c>
      <c r="L373" s="43" t="s">
        <v>2799</v>
      </c>
      <c r="M373" s="43" t="s">
        <v>2800</v>
      </c>
      <c r="N373" s="44" t="s">
        <v>428</v>
      </c>
      <c r="O373" s="45" t="s">
        <v>1682</v>
      </c>
      <c r="P373" s="30" t="s">
        <v>2801</v>
      </c>
      <c r="Q373" s="30"/>
      <c r="R373" s="19">
        <v>1</v>
      </c>
    </row>
    <row r="374" spans="1:18">
      <c r="A374" s="47">
        <v>4760</v>
      </c>
      <c r="B374" s="47">
        <v>1476001</v>
      </c>
      <c r="C374" s="47"/>
      <c r="D374" s="43" t="s">
        <v>871</v>
      </c>
      <c r="E374" s="48" t="s">
        <v>2</v>
      </c>
      <c r="F374" s="48" t="s">
        <v>357</v>
      </c>
      <c r="G374" s="48" t="s">
        <v>1819</v>
      </c>
      <c r="H374" s="49" t="s">
        <v>1677</v>
      </c>
      <c r="I374" s="41" t="s">
        <v>1721</v>
      </c>
      <c r="J374" s="73"/>
      <c r="K374" s="75" t="s">
        <v>1722</v>
      </c>
      <c r="L374" s="43" t="s">
        <v>2802</v>
      </c>
      <c r="M374" s="43" t="s">
        <v>2803</v>
      </c>
      <c r="N374" s="44" t="s">
        <v>872</v>
      </c>
      <c r="O374" s="45" t="s">
        <v>1682</v>
      </c>
      <c r="P374" s="30" t="s">
        <v>2804</v>
      </c>
      <c r="Q374" s="30"/>
      <c r="R374" s="19">
        <v>1</v>
      </c>
    </row>
    <row r="375" spans="1:18">
      <c r="A375" s="52">
        <v>4762</v>
      </c>
      <c r="B375" s="47">
        <v>1476201</v>
      </c>
      <c r="C375" s="47"/>
      <c r="D375" s="43" t="s">
        <v>1097</v>
      </c>
      <c r="E375" s="48" t="s">
        <v>13</v>
      </c>
      <c r="F375" s="48" t="s">
        <v>303</v>
      </c>
      <c r="G375" s="48" t="s">
        <v>1819</v>
      </c>
      <c r="H375" s="49" t="s">
        <v>1677</v>
      </c>
      <c r="I375" s="41" t="s">
        <v>1820</v>
      </c>
      <c r="J375" s="73" t="s">
        <v>1821</v>
      </c>
      <c r="K375" s="75" t="s">
        <v>1822</v>
      </c>
      <c r="L375" s="43" t="s">
        <v>2805</v>
      </c>
      <c r="M375" s="43" t="s">
        <v>2806</v>
      </c>
      <c r="N375" s="44" t="s">
        <v>1098</v>
      </c>
      <c r="O375" s="45" t="s">
        <v>1682</v>
      </c>
      <c r="P375" s="30" t="s">
        <v>2807</v>
      </c>
      <c r="Q375" s="30"/>
      <c r="R375" s="19">
        <v>1</v>
      </c>
    </row>
    <row r="376" spans="1:18">
      <c r="A376" s="46">
        <v>6869</v>
      </c>
      <c r="B376" s="47">
        <v>1686901</v>
      </c>
      <c r="C376" s="47"/>
      <c r="D376" s="43" t="s">
        <v>225</v>
      </c>
      <c r="E376" s="48" t="s">
        <v>2</v>
      </c>
      <c r="F376" s="48" t="s">
        <v>66</v>
      </c>
      <c r="G376" s="48" t="s">
        <v>66</v>
      </c>
      <c r="H376" s="49" t="s">
        <v>1711</v>
      </c>
      <c r="I376" s="41" t="s">
        <v>10</v>
      </c>
      <c r="J376" s="73" t="s">
        <v>1678</v>
      </c>
      <c r="K376" s="76" t="s">
        <v>1679</v>
      </c>
      <c r="L376" s="43" t="s">
        <v>2808</v>
      </c>
      <c r="M376" s="43" t="s">
        <v>2809</v>
      </c>
      <c r="N376" s="44" t="s">
        <v>226</v>
      </c>
      <c r="O376" s="45" t="s">
        <v>1682</v>
      </c>
      <c r="P376" s="30" t="s">
        <v>2810</v>
      </c>
      <c r="Q376" s="30"/>
      <c r="R376" s="19">
        <v>1</v>
      </c>
    </row>
    <row r="377" spans="1:18">
      <c r="A377" s="47">
        <v>7399</v>
      </c>
      <c r="B377" s="47">
        <v>1739901</v>
      </c>
      <c r="C377" s="47"/>
      <c r="D377" s="43" t="s">
        <v>873</v>
      </c>
      <c r="E377" s="48" t="s">
        <v>2</v>
      </c>
      <c r="F377" s="48" t="s">
        <v>357</v>
      </c>
      <c r="G377" s="48" t="s">
        <v>1819</v>
      </c>
      <c r="H377" s="49" t="s">
        <v>1677</v>
      </c>
      <c r="I377" s="41" t="s">
        <v>1721</v>
      </c>
      <c r="J377" s="73"/>
      <c r="K377" s="75" t="s">
        <v>1722</v>
      </c>
      <c r="L377" s="43" t="s">
        <v>2811</v>
      </c>
      <c r="M377" s="43" t="s">
        <v>2812</v>
      </c>
      <c r="N377" s="44" t="s">
        <v>874</v>
      </c>
      <c r="O377" s="45" t="s">
        <v>1682</v>
      </c>
      <c r="P377" s="30" t="s">
        <v>2813</v>
      </c>
      <c r="Q377" s="30"/>
      <c r="R377" s="19">
        <v>1</v>
      </c>
    </row>
    <row r="378" spans="1:18">
      <c r="A378" s="46">
        <v>4786</v>
      </c>
      <c r="B378" s="47">
        <v>1478601</v>
      </c>
      <c r="C378" s="47"/>
      <c r="D378" s="43" t="s">
        <v>1328</v>
      </c>
      <c r="E378" s="48" t="s">
        <v>2</v>
      </c>
      <c r="F378" s="48" t="s">
        <v>295</v>
      </c>
      <c r="G378" s="48" t="s">
        <v>66</v>
      </c>
      <c r="H378" s="49" t="s">
        <v>1677</v>
      </c>
      <c r="I378" s="41" t="s">
        <v>20</v>
      </c>
      <c r="J378" s="73" t="s">
        <v>1756</v>
      </c>
      <c r="K378" s="75" t="s">
        <v>1757</v>
      </c>
      <c r="L378" s="43" t="s">
        <v>2814</v>
      </c>
      <c r="M378" s="43" t="s">
        <v>2815</v>
      </c>
      <c r="N378" s="44" t="s">
        <v>1329</v>
      </c>
      <c r="O378" s="45" t="s">
        <v>1682</v>
      </c>
      <c r="P378" s="30" t="s">
        <v>2816</v>
      </c>
      <c r="Q378" s="30"/>
      <c r="R378" s="19">
        <v>1</v>
      </c>
    </row>
    <row r="379" spans="1:18">
      <c r="A379" s="46">
        <v>8741</v>
      </c>
      <c r="B379" s="47">
        <v>1874101</v>
      </c>
      <c r="C379" s="47"/>
      <c r="D379" s="43" t="s">
        <v>1330</v>
      </c>
      <c r="E379" s="48" t="s">
        <v>25</v>
      </c>
      <c r="F379" s="48" t="s">
        <v>295</v>
      </c>
      <c r="G379" s="48" t="s">
        <v>295</v>
      </c>
      <c r="H379" s="49" t="s">
        <v>1744</v>
      </c>
      <c r="I379" s="41" t="s">
        <v>20</v>
      </c>
      <c r="J379" s="73" t="s">
        <v>1756</v>
      </c>
      <c r="K379" s="75" t="s">
        <v>1757</v>
      </c>
      <c r="L379" s="43" t="s">
        <v>2817</v>
      </c>
      <c r="M379" s="43" t="s">
        <v>2818</v>
      </c>
      <c r="N379" s="44" t="s">
        <v>1331</v>
      </c>
      <c r="O379" s="45" t="s">
        <v>1898</v>
      </c>
      <c r="P379" s="30" t="s">
        <v>2819</v>
      </c>
      <c r="Q379" s="30">
        <v>1</v>
      </c>
      <c r="R379" s="19">
        <v>1</v>
      </c>
    </row>
    <row r="380" spans="1:18">
      <c r="A380" s="46">
        <v>2543</v>
      </c>
      <c r="B380" s="47">
        <v>1254301</v>
      </c>
      <c r="C380" s="47"/>
      <c r="D380" s="43" t="s">
        <v>1559</v>
      </c>
      <c r="E380" s="48" t="s">
        <v>2</v>
      </c>
      <c r="F380" s="48" t="s">
        <v>307</v>
      </c>
      <c r="G380" s="48" t="s">
        <v>336</v>
      </c>
      <c r="H380" s="49" t="s">
        <v>1927</v>
      </c>
      <c r="I380" s="41" t="s">
        <v>26</v>
      </c>
      <c r="J380" s="73" t="s">
        <v>1751</v>
      </c>
      <c r="K380" s="75" t="s">
        <v>1752</v>
      </c>
      <c r="L380" s="43" t="s">
        <v>2820</v>
      </c>
      <c r="M380" s="43" t="s">
        <v>2821</v>
      </c>
      <c r="N380" s="44" t="s">
        <v>1560</v>
      </c>
      <c r="O380" s="45" t="s">
        <v>1682</v>
      </c>
      <c r="P380" s="30" t="s">
        <v>2822</v>
      </c>
      <c r="Q380" s="30"/>
      <c r="R380" s="19">
        <v>1</v>
      </c>
    </row>
    <row r="381" spans="1:18">
      <c r="A381" s="46">
        <v>7390</v>
      </c>
      <c r="B381" s="47">
        <v>1739001</v>
      </c>
      <c r="C381" s="47"/>
      <c r="D381" s="43" t="s">
        <v>1099</v>
      </c>
      <c r="E381" s="48" t="s">
        <v>21</v>
      </c>
      <c r="F381" s="48" t="s">
        <v>303</v>
      </c>
      <c r="G381" s="48" t="s">
        <v>1819</v>
      </c>
      <c r="H381" s="49" t="s">
        <v>2215</v>
      </c>
      <c r="I381" s="41" t="s">
        <v>1820</v>
      </c>
      <c r="J381" s="73" t="s">
        <v>1821</v>
      </c>
      <c r="K381" s="75" t="s">
        <v>1822</v>
      </c>
      <c r="L381" s="43" t="s">
        <v>2823</v>
      </c>
      <c r="M381" s="43" t="s">
        <v>2824</v>
      </c>
      <c r="N381" s="44" t="s">
        <v>1100</v>
      </c>
      <c r="O381" s="45" t="s">
        <v>1747</v>
      </c>
      <c r="P381" s="30" t="s">
        <v>2825</v>
      </c>
      <c r="Q381" s="30">
        <v>1</v>
      </c>
      <c r="R381" s="19">
        <v>1</v>
      </c>
    </row>
    <row r="382" spans="1:18">
      <c r="A382" s="46">
        <v>2393</v>
      </c>
      <c r="B382" s="47">
        <v>1239301</v>
      </c>
      <c r="C382" s="47"/>
      <c r="D382" s="43" t="s">
        <v>1561</v>
      </c>
      <c r="E382" s="48" t="s">
        <v>2</v>
      </c>
      <c r="F382" s="48" t="s">
        <v>307</v>
      </c>
      <c r="G382" s="48" t="s">
        <v>336</v>
      </c>
      <c r="H382" s="49" t="s">
        <v>1768</v>
      </c>
      <c r="I382" s="41" t="s">
        <v>26</v>
      </c>
      <c r="J382" s="73" t="s">
        <v>1751</v>
      </c>
      <c r="K382" s="75" t="s">
        <v>1752</v>
      </c>
      <c r="L382" s="43" t="s">
        <v>2826</v>
      </c>
      <c r="M382" s="43" t="s">
        <v>2827</v>
      </c>
      <c r="N382" s="44" t="s">
        <v>1562</v>
      </c>
      <c r="O382" s="45" t="s">
        <v>1682</v>
      </c>
      <c r="P382" s="30" t="s">
        <v>2828</v>
      </c>
      <c r="Q382" s="30"/>
      <c r="R382" s="19">
        <v>1</v>
      </c>
    </row>
    <row r="383" spans="1:18">
      <c r="A383" s="52">
        <v>4764</v>
      </c>
      <c r="B383" s="47">
        <v>1476401</v>
      </c>
      <c r="C383" s="47"/>
      <c r="D383" s="43" t="s">
        <v>1101</v>
      </c>
      <c r="E383" s="48" t="s">
        <v>2</v>
      </c>
      <c r="F383" s="48" t="s">
        <v>303</v>
      </c>
      <c r="G383" s="48" t="s">
        <v>1819</v>
      </c>
      <c r="H383" s="49" t="s">
        <v>1677</v>
      </c>
      <c r="I383" s="41" t="s">
        <v>1820</v>
      </c>
      <c r="J383" s="73" t="s">
        <v>1821</v>
      </c>
      <c r="K383" s="75" t="s">
        <v>1822</v>
      </c>
      <c r="L383" s="43" t="s">
        <v>2829</v>
      </c>
      <c r="M383" s="43" t="s">
        <v>2830</v>
      </c>
      <c r="N383" s="44" t="s">
        <v>1102</v>
      </c>
      <c r="O383" s="45" t="s">
        <v>1682</v>
      </c>
      <c r="P383" s="30" t="s">
        <v>2831</v>
      </c>
      <c r="Q383" s="30"/>
      <c r="R383" s="19">
        <v>1</v>
      </c>
    </row>
    <row r="384" spans="1:18">
      <c r="A384" s="50">
        <v>4767</v>
      </c>
      <c r="B384" s="47">
        <v>1476701</v>
      </c>
      <c r="C384" s="47"/>
      <c r="D384" s="43" t="s">
        <v>667</v>
      </c>
      <c r="E384" s="48" t="s">
        <v>2</v>
      </c>
      <c r="F384" s="48" t="s">
        <v>336</v>
      </c>
      <c r="G384" s="48" t="s">
        <v>336</v>
      </c>
      <c r="H384" s="49" t="s">
        <v>1711</v>
      </c>
      <c r="I384" s="41" t="s">
        <v>12</v>
      </c>
      <c r="J384" s="73" t="s">
        <v>1739</v>
      </c>
      <c r="K384" s="75" t="s">
        <v>1740</v>
      </c>
      <c r="L384" s="43" t="s">
        <v>2832</v>
      </c>
      <c r="M384" s="43" t="s">
        <v>2833</v>
      </c>
      <c r="N384" s="44" t="s">
        <v>668</v>
      </c>
      <c r="O384" s="45" t="s">
        <v>1682</v>
      </c>
      <c r="P384" s="30" t="s">
        <v>2834</v>
      </c>
      <c r="Q384" s="30"/>
      <c r="R384" s="19">
        <v>1</v>
      </c>
    </row>
    <row r="385" spans="1:19">
      <c r="A385" s="52">
        <v>4775</v>
      </c>
      <c r="B385" s="47">
        <v>1477501</v>
      </c>
      <c r="C385" s="47"/>
      <c r="D385" s="43" t="s">
        <v>1103</v>
      </c>
      <c r="E385" s="48" t="s">
        <v>2</v>
      </c>
      <c r="F385" s="48" t="s">
        <v>303</v>
      </c>
      <c r="G385" s="48" t="s">
        <v>1819</v>
      </c>
      <c r="H385" s="49" t="s">
        <v>1677</v>
      </c>
      <c r="I385" s="41" t="s">
        <v>1820</v>
      </c>
      <c r="J385" s="73" t="s">
        <v>1821</v>
      </c>
      <c r="K385" s="75" t="s">
        <v>1822</v>
      </c>
      <c r="L385" s="43" t="s">
        <v>2835</v>
      </c>
      <c r="M385" s="43" t="s">
        <v>2836</v>
      </c>
      <c r="N385" s="44" t="s">
        <v>1104</v>
      </c>
      <c r="O385" s="45" t="s">
        <v>1682</v>
      </c>
      <c r="P385" s="30" t="s">
        <v>2837</v>
      </c>
      <c r="Q385" s="30"/>
      <c r="R385" s="19">
        <v>1</v>
      </c>
    </row>
    <row r="386" spans="1:19">
      <c r="A386" s="47">
        <v>4781</v>
      </c>
      <c r="B386" s="47">
        <v>1478101</v>
      </c>
      <c r="C386" s="47"/>
      <c r="D386" s="43" t="s">
        <v>875</v>
      </c>
      <c r="E386" s="48" t="s">
        <v>2</v>
      </c>
      <c r="F386" s="48" t="s">
        <v>357</v>
      </c>
      <c r="G386" s="48" t="s">
        <v>1819</v>
      </c>
      <c r="H386" s="49" t="s">
        <v>1677</v>
      </c>
      <c r="I386" s="41" t="s">
        <v>26</v>
      </c>
      <c r="J386" s="73" t="s">
        <v>1751</v>
      </c>
      <c r="K386" s="75" t="s">
        <v>1752</v>
      </c>
      <c r="L386" s="43" t="s">
        <v>2838</v>
      </c>
      <c r="M386" s="43" t="s">
        <v>2839</v>
      </c>
      <c r="N386" s="44" t="s">
        <v>876</v>
      </c>
      <c r="O386" s="45" t="s">
        <v>1682</v>
      </c>
      <c r="P386" s="30" t="s">
        <v>2840</v>
      </c>
      <c r="Q386" s="30"/>
      <c r="R386" s="19">
        <v>1</v>
      </c>
    </row>
    <row r="387" spans="1:19">
      <c r="A387" s="52">
        <v>4790</v>
      </c>
      <c r="B387" s="47">
        <v>1479001</v>
      </c>
      <c r="C387" s="47"/>
      <c r="D387" s="43" t="s">
        <v>1105</v>
      </c>
      <c r="E387" s="48" t="s">
        <v>2</v>
      </c>
      <c r="F387" s="48" t="s">
        <v>303</v>
      </c>
      <c r="G387" s="48" t="s">
        <v>1819</v>
      </c>
      <c r="H387" s="49" t="s">
        <v>1677</v>
      </c>
      <c r="I387" s="41" t="s">
        <v>1721</v>
      </c>
      <c r="J387" s="73"/>
      <c r="K387" s="75" t="s">
        <v>1722</v>
      </c>
      <c r="L387" s="43" t="s">
        <v>2841</v>
      </c>
      <c r="M387" s="43" t="s">
        <v>2842</v>
      </c>
      <c r="N387" s="44" t="s">
        <v>1106</v>
      </c>
      <c r="O387" s="45" t="s">
        <v>1682</v>
      </c>
      <c r="P387" s="30" t="s">
        <v>2843</v>
      </c>
      <c r="Q387" s="30"/>
      <c r="R387" s="19">
        <v>1</v>
      </c>
    </row>
    <row r="388" spans="1:19">
      <c r="A388" s="50">
        <v>4795</v>
      </c>
      <c r="B388" s="47">
        <v>1479501</v>
      </c>
      <c r="C388" s="47"/>
      <c r="D388" s="43" t="s">
        <v>670</v>
      </c>
      <c r="E388" s="48" t="s">
        <v>2</v>
      </c>
      <c r="F388" s="48" t="s">
        <v>336</v>
      </c>
      <c r="G388" s="48" t="s">
        <v>336</v>
      </c>
      <c r="H388" s="49" t="s">
        <v>1711</v>
      </c>
      <c r="I388" s="41" t="s">
        <v>11</v>
      </c>
      <c r="J388" s="73" t="s">
        <v>1688</v>
      </c>
      <c r="K388" s="75" t="s">
        <v>1689</v>
      </c>
      <c r="L388" s="43" t="s">
        <v>2844</v>
      </c>
      <c r="M388" s="43" t="s">
        <v>2845</v>
      </c>
      <c r="N388" s="44" t="s">
        <v>671</v>
      </c>
      <c r="O388" s="45" t="s">
        <v>1682</v>
      </c>
      <c r="P388" s="30" t="s">
        <v>2846</v>
      </c>
      <c r="Q388" s="30"/>
      <c r="R388" s="19">
        <v>1</v>
      </c>
    </row>
    <row r="389" spans="1:19">
      <c r="A389" s="46">
        <v>4808</v>
      </c>
      <c r="B389" s="47">
        <v>1480801</v>
      </c>
      <c r="C389" s="47"/>
      <c r="D389" s="43" t="s">
        <v>1332</v>
      </c>
      <c r="E389" s="48" t="s">
        <v>28</v>
      </c>
      <c r="F389" s="48" t="s">
        <v>295</v>
      </c>
      <c r="G389" s="48" t="s">
        <v>295</v>
      </c>
      <c r="H389" s="49" t="s">
        <v>1906</v>
      </c>
      <c r="I389" s="41" t="s">
        <v>26</v>
      </c>
      <c r="J389" s="73" t="s">
        <v>1751</v>
      </c>
      <c r="K389" s="75" t="s">
        <v>1752</v>
      </c>
      <c r="L389" s="43" t="s">
        <v>2847</v>
      </c>
      <c r="M389" s="43" t="s">
        <v>2848</v>
      </c>
      <c r="N389" s="44" t="s">
        <v>1333</v>
      </c>
      <c r="O389" s="45" t="s">
        <v>1682</v>
      </c>
      <c r="P389" s="30" t="s">
        <v>2849</v>
      </c>
      <c r="Q389" s="30"/>
      <c r="R389" s="19">
        <v>1</v>
      </c>
    </row>
    <row r="390" spans="1:19">
      <c r="A390" s="46">
        <v>8217</v>
      </c>
      <c r="B390" s="47">
        <v>1821701</v>
      </c>
      <c r="C390" s="47"/>
      <c r="D390" s="43" t="s">
        <v>1107</v>
      </c>
      <c r="E390" s="48" t="s">
        <v>3</v>
      </c>
      <c r="F390" s="48" t="s">
        <v>303</v>
      </c>
      <c r="G390" s="48" t="s">
        <v>1819</v>
      </c>
      <c r="H390" s="49" t="s">
        <v>1826</v>
      </c>
      <c r="I390" s="41" t="s">
        <v>1820</v>
      </c>
      <c r="J390" s="73" t="s">
        <v>1821</v>
      </c>
      <c r="K390" s="75" t="s">
        <v>1822</v>
      </c>
      <c r="L390" s="43" t="s">
        <v>2850</v>
      </c>
      <c r="M390" s="43" t="s">
        <v>2851</v>
      </c>
      <c r="N390" s="44" t="s">
        <v>1108</v>
      </c>
      <c r="O390" s="45" t="s">
        <v>1747</v>
      </c>
      <c r="P390" s="30" t="s">
        <v>2548</v>
      </c>
      <c r="Q390" s="30">
        <v>0.5</v>
      </c>
      <c r="R390" s="19">
        <v>4</v>
      </c>
      <c r="S390" s="23" t="s">
        <v>2852</v>
      </c>
    </row>
    <row r="391" spans="1:19">
      <c r="A391" s="46">
        <v>2312</v>
      </c>
      <c r="B391" s="47">
        <v>1231201</v>
      </c>
      <c r="C391" s="47"/>
      <c r="D391" s="43" t="s">
        <v>1334</v>
      </c>
      <c r="E391" s="48" t="s">
        <v>2</v>
      </c>
      <c r="F391" s="48" t="s">
        <v>295</v>
      </c>
      <c r="G391" s="48" t="s">
        <v>66</v>
      </c>
      <c r="H391" s="49" t="s">
        <v>1711</v>
      </c>
      <c r="I391" s="41" t="s">
        <v>20</v>
      </c>
      <c r="J391" s="73" t="s">
        <v>1756</v>
      </c>
      <c r="K391" s="75" t="s">
        <v>1757</v>
      </c>
      <c r="L391" s="43" t="s">
        <v>2853</v>
      </c>
      <c r="M391" s="43" t="s">
        <v>2854</v>
      </c>
      <c r="N391" s="44" t="s">
        <v>1335</v>
      </c>
      <c r="O391" s="45" t="s">
        <v>1682</v>
      </c>
      <c r="P391" s="30" t="s">
        <v>2855</v>
      </c>
      <c r="Q391" s="30"/>
      <c r="R391" s="19">
        <v>1</v>
      </c>
    </row>
    <row r="392" spans="1:19">
      <c r="A392" s="46">
        <v>8226</v>
      </c>
      <c r="B392" s="47">
        <v>1822601</v>
      </c>
      <c r="C392" s="47"/>
      <c r="D392" s="43" t="s">
        <v>430</v>
      </c>
      <c r="E392" s="48" t="s">
        <v>3</v>
      </c>
      <c r="F392" s="48" t="s">
        <v>295</v>
      </c>
      <c r="G392" s="48" t="s">
        <v>295</v>
      </c>
      <c r="H392" s="49" t="s">
        <v>1826</v>
      </c>
      <c r="I392" s="41" t="s">
        <v>23</v>
      </c>
      <c r="J392" s="73" t="s">
        <v>1784</v>
      </c>
      <c r="K392" s="75" t="s">
        <v>1785</v>
      </c>
      <c r="L392" s="43" t="s">
        <v>2856</v>
      </c>
      <c r="M392" s="43" t="s">
        <v>2857</v>
      </c>
      <c r="N392" s="44" t="s">
        <v>431</v>
      </c>
      <c r="O392" s="45" t="s">
        <v>1747</v>
      </c>
      <c r="P392" s="30" t="s">
        <v>1939</v>
      </c>
      <c r="Q392" s="30">
        <v>0.5</v>
      </c>
      <c r="R392" s="19">
        <v>30</v>
      </c>
    </row>
    <row r="393" spans="1:19">
      <c r="A393" s="46">
        <v>4829</v>
      </c>
      <c r="B393" s="47">
        <v>1482901</v>
      </c>
      <c r="C393" s="47"/>
      <c r="D393" s="43" t="s">
        <v>227</v>
      </c>
      <c r="E393" s="48" t="s">
        <v>2</v>
      </c>
      <c r="F393" s="48" t="s">
        <v>66</v>
      </c>
      <c r="G393" s="48" t="s">
        <v>66</v>
      </c>
      <c r="H393" s="49" t="s">
        <v>1677</v>
      </c>
      <c r="I393" s="41" t="s">
        <v>10</v>
      </c>
      <c r="J393" s="73" t="s">
        <v>1678</v>
      </c>
      <c r="K393" s="76" t="s">
        <v>1679</v>
      </c>
      <c r="L393" s="43" t="s">
        <v>2858</v>
      </c>
      <c r="M393" s="43" t="s">
        <v>2859</v>
      </c>
      <c r="N393" s="44" t="s">
        <v>228</v>
      </c>
      <c r="O393" s="45" t="s">
        <v>1682</v>
      </c>
      <c r="P393" s="30" t="s">
        <v>2860</v>
      </c>
      <c r="Q393" s="30"/>
      <c r="R393" s="19">
        <v>1</v>
      </c>
    </row>
    <row r="394" spans="1:19">
      <c r="A394" s="46">
        <v>2307</v>
      </c>
      <c r="B394" s="47">
        <v>1230701</v>
      </c>
      <c r="C394" s="47"/>
      <c r="D394" s="43" t="s">
        <v>1563</v>
      </c>
      <c r="E394" s="48" t="s">
        <v>2</v>
      </c>
      <c r="F394" s="48" t="s">
        <v>307</v>
      </c>
      <c r="G394" s="48" t="s">
        <v>336</v>
      </c>
      <c r="H394" s="49" t="s">
        <v>1677</v>
      </c>
      <c r="I394" s="41" t="s">
        <v>26</v>
      </c>
      <c r="J394" s="73" t="s">
        <v>1751</v>
      </c>
      <c r="K394" s="75" t="s">
        <v>1752</v>
      </c>
      <c r="L394" s="43" t="s">
        <v>2861</v>
      </c>
      <c r="M394" s="43" t="s">
        <v>2862</v>
      </c>
      <c r="N394" s="44" t="s">
        <v>1564</v>
      </c>
      <c r="O394" s="45" t="s">
        <v>1682</v>
      </c>
      <c r="P394" s="30" t="s">
        <v>2863</v>
      </c>
      <c r="Q394" s="30"/>
      <c r="R394" s="19">
        <v>1</v>
      </c>
    </row>
    <row r="395" spans="1:19">
      <c r="A395" s="47">
        <v>8921</v>
      </c>
      <c r="B395" s="47">
        <v>1892101</v>
      </c>
      <c r="C395" s="47">
        <v>1768039</v>
      </c>
      <c r="D395" s="43" t="s">
        <v>672</v>
      </c>
      <c r="E395" s="48" t="s">
        <v>15</v>
      </c>
      <c r="F395" s="48" t="s">
        <v>336</v>
      </c>
      <c r="G395" s="48" t="s">
        <v>336</v>
      </c>
      <c r="H395" s="49" t="s">
        <v>1830</v>
      </c>
      <c r="I395" s="41" t="s">
        <v>11</v>
      </c>
      <c r="J395" s="73" t="s">
        <v>1688</v>
      </c>
      <c r="K395" s="75" t="s">
        <v>1689</v>
      </c>
      <c r="L395" s="43" t="s">
        <v>2864</v>
      </c>
      <c r="M395" s="43" t="s">
        <v>2865</v>
      </c>
      <c r="N395" s="44" t="s">
        <v>664</v>
      </c>
      <c r="O395" s="45" t="s">
        <v>1682</v>
      </c>
      <c r="P395" s="30" t="s">
        <v>2866</v>
      </c>
      <c r="Q395" s="30"/>
      <c r="R395" s="19">
        <v>40</v>
      </c>
    </row>
    <row r="396" spans="1:19">
      <c r="A396" s="53">
        <v>1908</v>
      </c>
      <c r="B396" s="47">
        <v>1190801</v>
      </c>
      <c r="C396" s="47"/>
      <c r="D396" s="43" t="s">
        <v>432</v>
      </c>
      <c r="E396" s="48" t="s">
        <v>41</v>
      </c>
      <c r="F396" s="48" t="s">
        <v>303</v>
      </c>
      <c r="G396" s="48" t="s">
        <v>1819</v>
      </c>
      <c r="H396" s="49" t="s">
        <v>2867</v>
      </c>
      <c r="I396" s="41" t="s">
        <v>23</v>
      </c>
      <c r="J396" s="73" t="s">
        <v>1784</v>
      </c>
      <c r="K396" s="75" t="s">
        <v>1785</v>
      </c>
      <c r="L396" s="43" t="s">
        <v>2868</v>
      </c>
      <c r="M396" s="43" t="s">
        <v>2869</v>
      </c>
      <c r="N396" s="44" t="s">
        <v>433</v>
      </c>
      <c r="O396" s="45" t="s">
        <v>1682</v>
      </c>
      <c r="P396" s="30" t="s">
        <v>2870</v>
      </c>
      <c r="Q396" s="30"/>
      <c r="R396" s="19">
        <v>1</v>
      </c>
    </row>
    <row r="397" spans="1:19">
      <c r="A397" s="46">
        <v>4836</v>
      </c>
      <c r="B397" s="47">
        <v>1483601</v>
      </c>
      <c r="C397" s="47"/>
      <c r="D397" s="43" t="s">
        <v>229</v>
      </c>
      <c r="E397" s="48" t="s">
        <v>2</v>
      </c>
      <c r="F397" s="48" t="s">
        <v>66</v>
      </c>
      <c r="G397" s="48" t="s">
        <v>66</v>
      </c>
      <c r="H397" s="49" t="s">
        <v>1677</v>
      </c>
      <c r="I397" s="41" t="s">
        <v>10</v>
      </c>
      <c r="J397" s="73" t="s">
        <v>1678</v>
      </c>
      <c r="K397" s="76" t="s">
        <v>1679</v>
      </c>
      <c r="L397" s="43" t="s">
        <v>2871</v>
      </c>
      <c r="M397" s="43" t="s">
        <v>2872</v>
      </c>
      <c r="N397" s="44" t="s">
        <v>230</v>
      </c>
      <c r="O397" s="45" t="s">
        <v>1682</v>
      </c>
      <c r="P397" s="30" t="s">
        <v>2873</v>
      </c>
      <c r="Q397" s="30"/>
      <c r="R397" s="19">
        <v>1</v>
      </c>
    </row>
    <row r="398" spans="1:19">
      <c r="A398" s="52">
        <v>4849</v>
      </c>
      <c r="B398" s="47">
        <v>1484901</v>
      </c>
      <c r="C398" s="47"/>
      <c r="D398" s="43" t="s">
        <v>1109</v>
      </c>
      <c r="E398" s="48" t="s">
        <v>2</v>
      </c>
      <c r="F398" s="48" t="s">
        <v>303</v>
      </c>
      <c r="G398" s="48" t="s">
        <v>1819</v>
      </c>
      <c r="H398" s="49" t="s">
        <v>1677</v>
      </c>
      <c r="I398" s="41" t="s">
        <v>1820</v>
      </c>
      <c r="J398" s="73" t="s">
        <v>1821</v>
      </c>
      <c r="K398" s="75" t="s">
        <v>1822</v>
      </c>
      <c r="L398" s="43" t="s">
        <v>2874</v>
      </c>
      <c r="M398" s="43" t="s">
        <v>2875</v>
      </c>
      <c r="N398" s="44" t="s">
        <v>1110</v>
      </c>
      <c r="O398" s="45" t="s">
        <v>1682</v>
      </c>
      <c r="P398" s="30" t="s">
        <v>2876</v>
      </c>
      <c r="Q398" s="30"/>
      <c r="R398" s="19">
        <v>1</v>
      </c>
    </row>
    <row r="399" spans="1:19">
      <c r="A399" s="53">
        <v>8638</v>
      </c>
      <c r="B399" s="47">
        <v>1863801</v>
      </c>
      <c r="C399" s="47"/>
      <c r="D399" s="43" t="s">
        <v>435</v>
      </c>
      <c r="E399" s="48" t="s">
        <v>29</v>
      </c>
      <c r="F399" s="48" t="s">
        <v>357</v>
      </c>
      <c r="G399" s="48" t="s">
        <v>1819</v>
      </c>
      <c r="H399" s="49" t="s">
        <v>1830</v>
      </c>
      <c r="I399" s="41" t="s">
        <v>23</v>
      </c>
      <c r="J399" s="73" t="s">
        <v>1784</v>
      </c>
      <c r="K399" s="75" t="s">
        <v>1785</v>
      </c>
      <c r="L399" s="43" t="s">
        <v>2877</v>
      </c>
      <c r="M399" s="43" t="s">
        <v>2878</v>
      </c>
      <c r="N399" s="44" t="s">
        <v>436</v>
      </c>
      <c r="O399" s="45"/>
      <c r="P399" s="30"/>
      <c r="Q399" s="30"/>
      <c r="R399" s="19">
        <v>1</v>
      </c>
    </row>
    <row r="400" spans="1:19">
      <c r="A400" s="46">
        <v>5170</v>
      </c>
      <c r="B400" s="47">
        <v>1517001</v>
      </c>
      <c r="C400" s="47"/>
      <c r="D400" s="43" t="s">
        <v>1565</v>
      </c>
      <c r="E400" s="48" t="s">
        <v>2</v>
      </c>
      <c r="F400" s="48" t="s">
        <v>307</v>
      </c>
      <c r="G400" s="48" t="s">
        <v>295</v>
      </c>
      <c r="H400" s="49" t="s">
        <v>1857</v>
      </c>
      <c r="I400" s="41" t="s">
        <v>26</v>
      </c>
      <c r="J400" s="73" t="s">
        <v>1751</v>
      </c>
      <c r="K400" s="75" t="s">
        <v>1752</v>
      </c>
      <c r="L400" s="43" t="s">
        <v>2879</v>
      </c>
      <c r="M400" s="43" t="s">
        <v>2880</v>
      </c>
      <c r="N400" s="44" t="s">
        <v>1566</v>
      </c>
      <c r="O400" s="45" t="s">
        <v>1682</v>
      </c>
      <c r="P400" s="30" t="s">
        <v>2881</v>
      </c>
      <c r="Q400" s="30"/>
      <c r="R400" s="19">
        <v>1</v>
      </c>
    </row>
    <row r="401" spans="1:18">
      <c r="A401" s="50">
        <v>4863</v>
      </c>
      <c r="B401" s="47">
        <v>1486301</v>
      </c>
      <c r="C401" s="47"/>
      <c r="D401" s="43" t="s">
        <v>673</v>
      </c>
      <c r="E401" s="48" t="s">
        <v>2</v>
      </c>
      <c r="F401" s="48" t="s">
        <v>336</v>
      </c>
      <c r="G401" s="48" t="s">
        <v>336</v>
      </c>
      <c r="H401" s="49" t="s">
        <v>1677</v>
      </c>
      <c r="I401" s="41" t="s">
        <v>12</v>
      </c>
      <c r="J401" s="73" t="s">
        <v>1739</v>
      </c>
      <c r="K401" s="75" t="s">
        <v>1740</v>
      </c>
      <c r="L401" s="43" t="s">
        <v>2882</v>
      </c>
      <c r="M401" s="43" t="s">
        <v>2883</v>
      </c>
      <c r="N401" s="44" t="s">
        <v>674</v>
      </c>
      <c r="O401" s="45" t="s">
        <v>1682</v>
      </c>
      <c r="P401" s="30" t="s">
        <v>2810</v>
      </c>
      <c r="Q401" s="30"/>
      <c r="R401" s="19">
        <v>1</v>
      </c>
    </row>
    <row r="402" spans="1:18">
      <c r="A402" s="51">
        <v>8058</v>
      </c>
      <c r="B402" s="47">
        <v>1805801</v>
      </c>
      <c r="C402" s="47"/>
      <c r="D402" s="43" t="s">
        <v>1567</v>
      </c>
      <c r="E402" s="48" t="s">
        <v>3</v>
      </c>
      <c r="F402" s="48" t="s">
        <v>307</v>
      </c>
      <c r="G402" s="48" t="s">
        <v>336</v>
      </c>
      <c r="H402" s="49" t="s">
        <v>1826</v>
      </c>
      <c r="I402" s="41" t="s">
        <v>11</v>
      </c>
      <c r="J402" s="73" t="s">
        <v>1688</v>
      </c>
      <c r="K402" s="75" t="s">
        <v>1689</v>
      </c>
      <c r="L402" s="43" t="s">
        <v>2884</v>
      </c>
      <c r="M402" s="43" t="s">
        <v>2885</v>
      </c>
      <c r="N402" s="44" t="s">
        <v>1568</v>
      </c>
      <c r="O402" s="45" t="s">
        <v>1747</v>
      </c>
      <c r="P402" s="30" t="s">
        <v>2353</v>
      </c>
      <c r="Q402" s="30">
        <v>0.5</v>
      </c>
      <c r="R402" s="19">
        <v>5</v>
      </c>
    </row>
    <row r="403" spans="1:18">
      <c r="A403" s="52">
        <v>4870</v>
      </c>
      <c r="B403" s="47">
        <v>1487001</v>
      </c>
      <c r="C403" s="47"/>
      <c r="D403" s="43" t="s">
        <v>1111</v>
      </c>
      <c r="E403" s="48" t="s">
        <v>2</v>
      </c>
      <c r="F403" s="48" t="s">
        <v>303</v>
      </c>
      <c r="G403" s="48" t="s">
        <v>1819</v>
      </c>
      <c r="H403" s="49" t="s">
        <v>1677</v>
      </c>
      <c r="I403" s="41" t="s">
        <v>1721</v>
      </c>
      <c r="J403" s="73"/>
      <c r="K403" s="75" t="s">
        <v>1722</v>
      </c>
      <c r="L403" s="43" t="s">
        <v>2886</v>
      </c>
      <c r="M403" s="43" t="s">
        <v>2887</v>
      </c>
      <c r="N403" s="44" t="s">
        <v>1112</v>
      </c>
      <c r="O403" s="45" t="s">
        <v>1682</v>
      </c>
      <c r="P403" s="30" t="s">
        <v>2888</v>
      </c>
      <c r="Q403" s="30"/>
      <c r="R403" s="19">
        <v>1</v>
      </c>
    </row>
    <row r="404" spans="1:18">
      <c r="A404" s="50">
        <v>4877</v>
      </c>
      <c r="B404" s="47">
        <v>1487701</v>
      </c>
      <c r="C404" s="47"/>
      <c r="D404" s="43" t="s">
        <v>675</v>
      </c>
      <c r="E404" s="48" t="s">
        <v>2</v>
      </c>
      <c r="F404" s="48" t="s">
        <v>336</v>
      </c>
      <c r="G404" s="48" t="s">
        <v>336</v>
      </c>
      <c r="H404" s="49" t="s">
        <v>1711</v>
      </c>
      <c r="I404" s="41" t="s">
        <v>12</v>
      </c>
      <c r="J404" s="73" t="s">
        <v>1739</v>
      </c>
      <c r="K404" s="75" t="s">
        <v>1740</v>
      </c>
      <c r="L404" s="43" t="s">
        <v>2889</v>
      </c>
      <c r="M404" s="43" t="s">
        <v>2890</v>
      </c>
      <c r="N404" s="44" t="s">
        <v>676</v>
      </c>
      <c r="O404" s="45" t="s">
        <v>1682</v>
      </c>
      <c r="P404" s="30" t="s">
        <v>2891</v>
      </c>
      <c r="Q404" s="30"/>
      <c r="R404" s="19">
        <v>1</v>
      </c>
    </row>
    <row r="405" spans="1:18">
      <c r="A405" s="52">
        <v>4881</v>
      </c>
      <c r="B405" s="47">
        <v>1488101</v>
      </c>
      <c r="C405" s="47"/>
      <c r="D405" s="43" t="s">
        <v>1113</v>
      </c>
      <c r="E405" s="48" t="s">
        <v>2</v>
      </c>
      <c r="F405" s="48" t="s">
        <v>303</v>
      </c>
      <c r="G405" s="48" t="s">
        <v>1819</v>
      </c>
      <c r="H405" s="49" t="s">
        <v>1677</v>
      </c>
      <c r="I405" s="41" t="s">
        <v>1820</v>
      </c>
      <c r="J405" s="73" t="s">
        <v>1821</v>
      </c>
      <c r="K405" s="75" t="s">
        <v>1822</v>
      </c>
      <c r="L405" s="43" t="s">
        <v>2892</v>
      </c>
      <c r="M405" s="43" t="s">
        <v>2893</v>
      </c>
      <c r="N405" s="44" t="s">
        <v>1114</v>
      </c>
      <c r="O405" s="45" t="s">
        <v>1682</v>
      </c>
      <c r="P405" s="30" t="s">
        <v>2894</v>
      </c>
      <c r="Q405" s="30"/>
      <c r="R405" s="19">
        <v>1</v>
      </c>
    </row>
    <row r="406" spans="1:18">
      <c r="A406" s="47">
        <v>8729</v>
      </c>
      <c r="B406" s="47">
        <v>1872901</v>
      </c>
      <c r="C406" s="47"/>
      <c r="D406" s="43" t="s">
        <v>677</v>
      </c>
      <c r="E406" s="48" t="s">
        <v>15</v>
      </c>
      <c r="F406" s="48" t="s">
        <v>336</v>
      </c>
      <c r="G406" s="48" t="s">
        <v>336</v>
      </c>
      <c r="H406" s="49" t="s">
        <v>1830</v>
      </c>
      <c r="I406" s="41" t="s">
        <v>23</v>
      </c>
      <c r="J406" s="73" t="s">
        <v>1784</v>
      </c>
      <c r="K406" s="75" t="s">
        <v>1785</v>
      </c>
      <c r="L406" s="43" t="s">
        <v>2895</v>
      </c>
      <c r="M406" s="43" t="s">
        <v>2896</v>
      </c>
      <c r="N406" s="44" t="s">
        <v>678</v>
      </c>
      <c r="O406" s="45" t="s">
        <v>1898</v>
      </c>
      <c r="P406" s="30" t="s">
        <v>2897</v>
      </c>
      <c r="Q406" s="30">
        <v>1</v>
      </c>
      <c r="R406" s="19">
        <v>1</v>
      </c>
    </row>
    <row r="407" spans="1:18">
      <c r="A407" s="46">
        <v>4680</v>
      </c>
      <c r="B407" s="47">
        <v>1468001</v>
      </c>
      <c r="C407" s="47"/>
      <c r="D407" s="43" t="s">
        <v>1569</v>
      </c>
      <c r="E407" s="48" t="s">
        <v>2</v>
      </c>
      <c r="F407" s="48" t="s">
        <v>307</v>
      </c>
      <c r="G407" s="48" t="s">
        <v>336</v>
      </c>
      <c r="H407" s="49" t="s">
        <v>1677</v>
      </c>
      <c r="I407" s="41" t="s">
        <v>11</v>
      </c>
      <c r="J407" s="73" t="s">
        <v>1688</v>
      </c>
      <c r="K407" s="75" t="s">
        <v>1689</v>
      </c>
      <c r="L407" s="43" t="s">
        <v>2898</v>
      </c>
      <c r="M407" s="43" t="s">
        <v>2899</v>
      </c>
      <c r="N407" s="44" t="s">
        <v>1570</v>
      </c>
      <c r="O407" s="45" t="s">
        <v>1682</v>
      </c>
      <c r="P407" s="30" t="s">
        <v>2900</v>
      </c>
      <c r="Q407" s="30"/>
      <c r="R407" s="19">
        <v>1</v>
      </c>
    </row>
    <row r="408" spans="1:18">
      <c r="A408" s="52">
        <v>4887</v>
      </c>
      <c r="B408" s="47">
        <v>1488701</v>
      </c>
      <c r="C408" s="47"/>
      <c r="D408" s="43" t="s">
        <v>1115</v>
      </c>
      <c r="E408" s="48" t="s">
        <v>13</v>
      </c>
      <c r="F408" s="48" t="s">
        <v>303</v>
      </c>
      <c r="G408" s="48" t="s">
        <v>1819</v>
      </c>
      <c r="H408" s="49" t="s">
        <v>1677</v>
      </c>
      <c r="I408" s="41" t="s">
        <v>1820</v>
      </c>
      <c r="J408" s="73" t="s">
        <v>1821</v>
      </c>
      <c r="K408" s="75" t="s">
        <v>1822</v>
      </c>
      <c r="L408" s="43" t="s">
        <v>2901</v>
      </c>
      <c r="M408" s="43" t="s">
        <v>2902</v>
      </c>
      <c r="N408" s="44" t="s">
        <v>1116</v>
      </c>
      <c r="O408" s="45" t="s">
        <v>1682</v>
      </c>
      <c r="P408" s="30" t="s">
        <v>2903</v>
      </c>
      <c r="Q408" s="30"/>
      <c r="R408" s="19">
        <v>1</v>
      </c>
    </row>
    <row r="409" spans="1:18">
      <c r="A409" s="46">
        <v>4890</v>
      </c>
      <c r="B409" s="47">
        <v>1489001</v>
      </c>
      <c r="C409" s="47"/>
      <c r="D409" s="43" t="s">
        <v>1571</v>
      </c>
      <c r="E409" s="48" t="s">
        <v>2</v>
      </c>
      <c r="F409" s="48" t="s">
        <v>307</v>
      </c>
      <c r="G409" s="48" t="s">
        <v>295</v>
      </c>
      <c r="H409" s="49" t="s">
        <v>1711</v>
      </c>
      <c r="I409" s="41" t="s">
        <v>26</v>
      </c>
      <c r="J409" s="73" t="s">
        <v>1751</v>
      </c>
      <c r="K409" s="75" t="s">
        <v>1752</v>
      </c>
      <c r="L409" s="43" t="s">
        <v>2904</v>
      </c>
      <c r="M409" s="43" t="s">
        <v>2905</v>
      </c>
      <c r="N409" s="44" t="s">
        <v>1572</v>
      </c>
      <c r="O409" s="45" t="s">
        <v>1682</v>
      </c>
      <c r="P409" s="30" t="s">
        <v>2906</v>
      </c>
      <c r="Q409" s="30"/>
      <c r="R409" s="19">
        <v>1</v>
      </c>
    </row>
    <row r="410" spans="1:18">
      <c r="A410" s="51">
        <v>4904</v>
      </c>
      <c r="B410" s="47">
        <v>1490401</v>
      </c>
      <c r="C410" s="47"/>
      <c r="D410" s="43" t="s">
        <v>1573</v>
      </c>
      <c r="E410" s="48" t="s">
        <v>30</v>
      </c>
      <c r="F410" s="48" t="s">
        <v>307</v>
      </c>
      <c r="G410" s="48" t="s">
        <v>336</v>
      </c>
      <c r="H410" s="49" t="s">
        <v>1906</v>
      </c>
      <c r="I410" s="41" t="s">
        <v>11</v>
      </c>
      <c r="J410" s="73" t="s">
        <v>1688</v>
      </c>
      <c r="K410" s="75" t="s">
        <v>1689</v>
      </c>
      <c r="L410" s="43" t="s">
        <v>2907</v>
      </c>
      <c r="M410" s="43" t="s">
        <v>2908</v>
      </c>
      <c r="N410" s="44" t="s">
        <v>1574</v>
      </c>
      <c r="O410" s="45" t="s">
        <v>1747</v>
      </c>
      <c r="P410" s="30" t="s">
        <v>2909</v>
      </c>
      <c r="Q410" s="30">
        <v>0.25</v>
      </c>
      <c r="R410" s="19">
        <v>37</v>
      </c>
    </row>
    <row r="411" spans="1:18">
      <c r="A411" s="53">
        <v>1947</v>
      </c>
      <c r="B411" s="47">
        <v>1194701</v>
      </c>
      <c r="C411" s="47"/>
      <c r="D411" s="43" t="s">
        <v>438</v>
      </c>
      <c r="E411" s="48" t="s">
        <v>41</v>
      </c>
      <c r="F411" s="48" t="s">
        <v>303</v>
      </c>
      <c r="G411" s="48" t="s">
        <v>1819</v>
      </c>
      <c r="H411" s="49" t="s">
        <v>2215</v>
      </c>
      <c r="I411" s="41" t="s">
        <v>23</v>
      </c>
      <c r="J411" s="73" t="s">
        <v>1784</v>
      </c>
      <c r="K411" s="75" t="s">
        <v>1785</v>
      </c>
      <c r="L411" s="43" t="s">
        <v>2868</v>
      </c>
      <c r="M411" s="43" t="s">
        <v>2869</v>
      </c>
      <c r="N411" s="44" t="s">
        <v>439</v>
      </c>
      <c r="O411" s="45" t="s">
        <v>1682</v>
      </c>
      <c r="P411" s="30" t="s">
        <v>2910</v>
      </c>
      <c r="Q411" s="30"/>
      <c r="R411" s="19">
        <v>1</v>
      </c>
    </row>
    <row r="412" spans="1:18">
      <c r="A412" s="50">
        <v>4918</v>
      </c>
      <c r="B412" s="47">
        <v>1491801</v>
      </c>
      <c r="C412" s="47"/>
      <c r="D412" s="43" t="s">
        <v>679</v>
      </c>
      <c r="E412" s="48" t="s">
        <v>2</v>
      </c>
      <c r="F412" s="48" t="s">
        <v>336</v>
      </c>
      <c r="G412" s="48" t="s">
        <v>336</v>
      </c>
      <c r="H412" s="49" t="s">
        <v>1677</v>
      </c>
      <c r="I412" s="41" t="s">
        <v>12</v>
      </c>
      <c r="J412" s="73" t="s">
        <v>1739</v>
      </c>
      <c r="K412" s="75" t="s">
        <v>1740</v>
      </c>
      <c r="L412" s="43" t="s">
        <v>2911</v>
      </c>
      <c r="M412" s="43" t="s">
        <v>2912</v>
      </c>
      <c r="N412" s="44" t="s">
        <v>680</v>
      </c>
      <c r="O412" s="45" t="s">
        <v>1682</v>
      </c>
      <c r="P412" s="30" t="s">
        <v>2913</v>
      </c>
      <c r="Q412" s="30"/>
      <c r="R412" s="19">
        <v>1</v>
      </c>
    </row>
    <row r="413" spans="1:18">
      <c r="A413" s="46">
        <v>4932</v>
      </c>
      <c r="B413" s="47">
        <v>1493201</v>
      </c>
      <c r="C413" s="47"/>
      <c r="D413" s="43" t="s">
        <v>231</v>
      </c>
      <c r="E413" s="48" t="s">
        <v>2</v>
      </c>
      <c r="F413" s="48" t="s">
        <v>66</v>
      </c>
      <c r="G413" s="48" t="s">
        <v>66</v>
      </c>
      <c r="H413" s="49" t="s">
        <v>1677</v>
      </c>
      <c r="I413" s="41" t="s">
        <v>10</v>
      </c>
      <c r="J413" s="73" t="s">
        <v>1678</v>
      </c>
      <c r="K413" s="76" t="s">
        <v>1679</v>
      </c>
      <c r="L413" s="43" t="s">
        <v>2914</v>
      </c>
      <c r="M413" s="43" t="s">
        <v>2915</v>
      </c>
      <c r="N413" s="44" t="s">
        <v>232</v>
      </c>
      <c r="O413" s="45" t="s">
        <v>1682</v>
      </c>
      <c r="P413" s="30" t="s">
        <v>2916</v>
      </c>
      <c r="Q413" s="30"/>
      <c r="R413" s="19">
        <v>1</v>
      </c>
    </row>
    <row r="414" spans="1:18">
      <c r="A414" s="53">
        <v>8685</v>
      </c>
      <c r="B414" s="47">
        <v>1868501</v>
      </c>
      <c r="C414" s="47"/>
      <c r="D414" s="43" t="s">
        <v>440</v>
      </c>
      <c r="E414" s="48" t="s">
        <v>29</v>
      </c>
      <c r="F414" s="48" t="s">
        <v>357</v>
      </c>
      <c r="G414" s="48" t="s">
        <v>1819</v>
      </c>
      <c r="H414" s="49" t="s">
        <v>1830</v>
      </c>
      <c r="I414" s="41" t="s">
        <v>23</v>
      </c>
      <c r="J414" s="73" t="s">
        <v>1784</v>
      </c>
      <c r="K414" s="75" t="s">
        <v>1785</v>
      </c>
      <c r="L414" s="43" t="s">
        <v>2171</v>
      </c>
      <c r="M414" s="43" t="s">
        <v>2172</v>
      </c>
      <c r="N414" s="44" t="s">
        <v>441</v>
      </c>
      <c r="O414" s="45"/>
      <c r="P414" s="30"/>
      <c r="Q414" s="30"/>
      <c r="R414" s="19">
        <v>1</v>
      </c>
    </row>
    <row r="415" spans="1:18">
      <c r="A415" s="50">
        <v>4945</v>
      </c>
      <c r="B415" s="47">
        <v>1494501</v>
      </c>
      <c r="C415" s="47"/>
      <c r="D415" s="43" t="s">
        <v>681</v>
      </c>
      <c r="E415" s="48" t="s">
        <v>2</v>
      </c>
      <c r="F415" s="48" t="s">
        <v>336</v>
      </c>
      <c r="G415" s="48" t="s">
        <v>336</v>
      </c>
      <c r="H415" s="49" t="s">
        <v>1677</v>
      </c>
      <c r="I415" s="41" t="s">
        <v>12</v>
      </c>
      <c r="J415" s="73" t="s">
        <v>1739</v>
      </c>
      <c r="K415" s="75" t="s">
        <v>1740</v>
      </c>
      <c r="L415" s="43" t="s">
        <v>2917</v>
      </c>
      <c r="M415" s="43" t="s">
        <v>2918</v>
      </c>
      <c r="N415" s="44" t="s">
        <v>682</v>
      </c>
      <c r="O415" s="45" t="s">
        <v>1682</v>
      </c>
      <c r="P415" s="30" t="s">
        <v>2919</v>
      </c>
      <c r="Q415" s="30"/>
      <c r="R415" s="19">
        <v>1</v>
      </c>
    </row>
    <row r="416" spans="1:18">
      <c r="A416" s="50">
        <v>4959</v>
      </c>
      <c r="B416" s="47">
        <v>1495901</v>
      </c>
      <c r="C416" s="47"/>
      <c r="D416" s="43" t="s">
        <v>683</v>
      </c>
      <c r="E416" s="48" t="s">
        <v>2</v>
      </c>
      <c r="F416" s="48" t="s">
        <v>336</v>
      </c>
      <c r="G416" s="48" t="s">
        <v>336</v>
      </c>
      <c r="H416" s="49" t="s">
        <v>1677</v>
      </c>
      <c r="I416" s="41" t="s">
        <v>11</v>
      </c>
      <c r="J416" s="73" t="s">
        <v>1688</v>
      </c>
      <c r="K416" s="75" t="s">
        <v>1689</v>
      </c>
      <c r="L416" s="43" t="s">
        <v>2920</v>
      </c>
      <c r="M416" s="43" t="s">
        <v>2921</v>
      </c>
      <c r="N416" s="44" t="s">
        <v>684</v>
      </c>
      <c r="O416" s="45" t="s">
        <v>1682</v>
      </c>
      <c r="P416" s="30" t="s">
        <v>2922</v>
      </c>
      <c r="Q416" s="30"/>
      <c r="R416" s="19">
        <v>1</v>
      </c>
    </row>
    <row r="417" spans="1:18">
      <c r="A417" s="52">
        <v>4973</v>
      </c>
      <c r="B417" s="47">
        <v>1497301</v>
      </c>
      <c r="C417" s="47"/>
      <c r="D417" s="43" t="s">
        <v>1117</v>
      </c>
      <c r="E417" s="48" t="s">
        <v>2</v>
      </c>
      <c r="F417" s="48" t="s">
        <v>303</v>
      </c>
      <c r="G417" s="48" t="s">
        <v>1819</v>
      </c>
      <c r="H417" s="49" t="s">
        <v>1677</v>
      </c>
      <c r="I417" s="41" t="s">
        <v>1820</v>
      </c>
      <c r="J417" s="73" t="s">
        <v>1821</v>
      </c>
      <c r="K417" s="75" t="s">
        <v>1822</v>
      </c>
      <c r="L417" s="43" t="s">
        <v>2923</v>
      </c>
      <c r="M417" s="43" t="s">
        <v>2924</v>
      </c>
      <c r="N417" s="44" t="s">
        <v>1118</v>
      </c>
      <c r="O417" s="45" t="s">
        <v>1682</v>
      </c>
      <c r="P417" s="30" t="s">
        <v>2925</v>
      </c>
      <c r="Q417" s="30"/>
      <c r="R417" s="19">
        <v>1</v>
      </c>
    </row>
    <row r="418" spans="1:18">
      <c r="A418" s="51">
        <v>8200</v>
      </c>
      <c r="B418" s="47">
        <v>1820001</v>
      </c>
      <c r="C418" s="47"/>
      <c r="D418" s="43" t="s">
        <v>1575</v>
      </c>
      <c r="E418" s="48" t="s">
        <v>3</v>
      </c>
      <c r="F418" s="48" t="s">
        <v>307</v>
      </c>
      <c r="G418" s="48" t="s">
        <v>336</v>
      </c>
      <c r="H418" s="49" t="s">
        <v>1826</v>
      </c>
      <c r="I418" s="41" t="s">
        <v>11</v>
      </c>
      <c r="J418" s="73" t="s">
        <v>1688</v>
      </c>
      <c r="K418" s="75" t="s">
        <v>1689</v>
      </c>
      <c r="L418" s="43" t="s">
        <v>2926</v>
      </c>
      <c r="M418" s="43" t="s">
        <v>2927</v>
      </c>
      <c r="N418" s="44" t="s">
        <v>1576</v>
      </c>
      <c r="O418" s="45" t="s">
        <v>1747</v>
      </c>
      <c r="P418" s="30" t="s">
        <v>2148</v>
      </c>
      <c r="Q418" s="30">
        <v>0.5</v>
      </c>
      <c r="R418" s="19">
        <v>23</v>
      </c>
    </row>
    <row r="419" spans="1:18">
      <c r="A419" s="47">
        <v>9288</v>
      </c>
      <c r="B419" s="47">
        <v>1928801</v>
      </c>
      <c r="C419" s="47"/>
      <c r="D419" s="43" t="s">
        <v>442</v>
      </c>
      <c r="E419" s="48" t="s">
        <v>24</v>
      </c>
      <c r="F419" s="48" t="s">
        <v>385</v>
      </c>
      <c r="G419" s="48" t="s">
        <v>385</v>
      </c>
      <c r="H419" s="49" t="s">
        <v>385</v>
      </c>
      <c r="I419" s="41" t="s">
        <v>23</v>
      </c>
      <c r="J419" s="73" t="s">
        <v>1784</v>
      </c>
      <c r="K419" s="75" t="s">
        <v>1785</v>
      </c>
      <c r="L419" s="43" t="s">
        <v>2928</v>
      </c>
      <c r="M419" s="43" t="s">
        <v>2929</v>
      </c>
      <c r="N419" s="44" t="s">
        <v>443</v>
      </c>
      <c r="O419" s="45" t="s">
        <v>2381</v>
      </c>
      <c r="P419" s="30" t="s">
        <v>2930</v>
      </c>
      <c r="Q419" s="30"/>
      <c r="R419" s="19">
        <v>1</v>
      </c>
    </row>
    <row r="420" spans="1:18">
      <c r="A420" s="46">
        <v>4982</v>
      </c>
      <c r="B420" s="47">
        <v>1498201</v>
      </c>
      <c r="C420" s="47"/>
      <c r="D420" s="43" t="s">
        <v>1577</v>
      </c>
      <c r="E420" s="48" t="s">
        <v>2</v>
      </c>
      <c r="F420" s="48" t="s">
        <v>307</v>
      </c>
      <c r="G420" s="48" t="s">
        <v>295</v>
      </c>
      <c r="H420" s="49" t="s">
        <v>1677</v>
      </c>
      <c r="I420" s="41" t="s">
        <v>26</v>
      </c>
      <c r="J420" s="73" t="s">
        <v>1751</v>
      </c>
      <c r="K420" s="75" t="s">
        <v>1752</v>
      </c>
      <c r="L420" s="43" t="s">
        <v>2931</v>
      </c>
      <c r="M420" s="43" t="s">
        <v>2932</v>
      </c>
      <c r="N420" s="44" t="s">
        <v>1578</v>
      </c>
      <c r="O420" s="45" t="s">
        <v>1682</v>
      </c>
      <c r="P420" s="30" t="s">
        <v>2933</v>
      </c>
      <c r="Q420" s="30"/>
      <c r="R420" s="19">
        <v>1</v>
      </c>
    </row>
    <row r="421" spans="1:18">
      <c r="A421" s="46">
        <v>8736</v>
      </c>
      <c r="B421" s="47">
        <v>1873601</v>
      </c>
      <c r="C421" s="47"/>
      <c r="D421" s="43" t="s">
        <v>1336</v>
      </c>
      <c r="E421" s="48" t="s">
        <v>15</v>
      </c>
      <c r="F421" s="48" t="s">
        <v>295</v>
      </c>
      <c r="G421" s="48" t="s">
        <v>295</v>
      </c>
      <c r="H421" s="49" t="s">
        <v>1830</v>
      </c>
      <c r="I421" s="41" t="s">
        <v>26</v>
      </c>
      <c r="J421" s="73" t="s">
        <v>1751</v>
      </c>
      <c r="K421" s="75" t="s">
        <v>1752</v>
      </c>
      <c r="L421" s="43" t="s">
        <v>2934</v>
      </c>
      <c r="M421" s="43" t="s">
        <v>2935</v>
      </c>
      <c r="N421" s="44" t="s">
        <v>443</v>
      </c>
      <c r="O421" s="45" t="s">
        <v>1898</v>
      </c>
      <c r="P421" s="30" t="s">
        <v>2936</v>
      </c>
      <c r="Q421" s="30">
        <v>1</v>
      </c>
      <c r="R421" s="19">
        <v>1</v>
      </c>
    </row>
    <row r="422" spans="1:18">
      <c r="A422" s="46">
        <v>4986</v>
      </c>
      <c r="B422" s="47">
        <v>1498601</v>
      </c>
      <c r="C422" s="47"/>
      <c r="D422" s="43" t="s">
        <v>1579</v>
      </c>
      <c r="E422" s="48" t="s">
        <v>2</v>
      </c>
      <c r="F422" s="48" t="s">
        <v>307</v>
      </c>
      <c r="G422" s="48" t="s">
        <v>295</v>
      </c>
      <c r="H422" s="49" t="s">
        <v>1677</v>
      </c>
      <c r="I422" s="41" t="s">
        <v>26</v>
      </c>
      <c r="J422" s="73" t="s">
        <v>1751</v>
      </c>
      <c r="K422" s="75" t="s">
        <v>1752</v>
      </c>
      <c r="L422" s="43" t="s">
        <v>2937</v>
      </c>
      <c r="M422" s="43" t="s">
        <v>2938</v>
      </c>
      <c r="N422" s="44" t="s">
        <v>1580</v>
      </c>
      <c r="O422" s="45" t="s">
        <v>1682</v>
      </c>
      <c r="P422" s="30" t="s">
        <v>2939</v>
      </c>
      <c r="Q422" s="30"/>
      <c r="R422" s="19">
        <v>1</v>
      </c>
    </row>
    <row r="423" spans="1:18">
      <c r="A423" s="47">
        <v>8238</v>
      </c>
      <c r="B423" s="47">
        <v>1823801</v>
      </c>
      <c r="C423" s="47"/>
      <c r="D423" s="43" t="s">
        <v>877</v>
      </c>
      <c r="E423" s="48" t="s">
        <v>48</v>
      </c>
      <c r="F423" s="48" t="s">
        <v>357</v>
      </c>
      <c r="G423" s="48" t="s">
        <v>1819</v>
      </c>
      <c r="H423" s="49" t="s">
        <v>1826</v>
      </c>
      <c r="I423" s="41" t="s">
        <v>1721</v>
      </c>
      <c r="J423" s="73"/>
      <c r="K423" s="75" t="s">
        <v>1722</v>
      </c>
      <c r="L423" s="43" t="s">
        <v>2940</v>
      </c>
      <c r="M423" s="43" t="s">
        <v>2941</v>
      </c>
      <c r="N423" s="44" t="s">
        <v>878</v>
      </c>
      <c r="O423" s="45" t="s">
        <v>1747</v>
      </c>
      <c r="P423" s="30" t="s">
        <v>2942</v>
      </c>
      <c r="Q423" s="30">
        <v>0.5</v>
      </c>
      <c r="R423" s="19">
        <v>9</v>
      </c>
    </row>
    <row r="424" spans="1:18">
      <c r="A424" s="53">
        <v>1948</v>
      </c>
      <c r="B424" s="47">
        <v>1194801</v>
      </c>
      <c r="C424" s="47"/>
      <c r="D424" s="43" t="s">
        <v>444</v>
      </c>
      <c r="E424" s="48" t="s">
        <v>41</v>
      </c>
      <c r="F424" s="48" t="s">
        <v>357</v>
      </c>
      <c r="G424" s="48" t="s">
        <v>1819</v>
      </c>
      <c r="H424" s="49" t="s">
        <v>2215</v>
      </c>
      <c r="I424" s="41" t="s">
        <v>23</v>
      </c>
      <c r="J424" s="73" t="s">
        <v>1784</v>
      </c>
      <c r="K424" s="75" t="s">
        <v>1785</v>
      </c>
      <c r="L424" s="43" t="s">
        <v>2943</v>
      </c>
      <c r="M424" s="43" t="s">
        <v>2944</v>
      </c>
      <c r="N424" s="44" t="s">
        <v>445</v>
      </c>
      <c r="O424" s="45" t="s">
        <v>1682</v>
      </c>
      <c r="P424" s="30" t="s">
        <v>2945</v>
      </c>
      <c r="Q424" s="30"/>
      <c r="R424" s="19">
        <v>1</v>
      </c>
    </row>
    <row r="425" spans="1:18">
      <c r="A425" s="46">
        <v>5014</v>
      </c>
      <c r="B425" s="47">
        <v>1501401</v>
      </c>
      <c r="C425" s="47"/>
      <c r="D425" s="43" t="s">
        <v>1337</v>
      </c>
      <c r="E425" s="48" t="s">
        <v>2</v>
      </c>
      <c r="F425" s="48" t="s">
        <v>295</v>
      </c>
      <c r="G425" s="48" t="s">
        <v>295</v>
      </c>
      <c r="H425" s="49" t="s">
        <v>1677</v>
      </c>
      <c r="I425" s="41" t="s">
        <v>20</v>
      </c>
      <c r="J425" s="73" t="s">
        <v>1756</v>
      </c>
      <c r="K425" s="75" t="s">
        <v>1757</v>
      </c>
      <c r="L425" s="43" t="s">
        <v>2946</v>
      </c>
      <c r="M425" s="43" t="s">
        <v>2947</v>
      </c>
      <c r="N425" s="44" t="s">
        <v>1338</v>
      </c>
      <c r="O425" s="45" t="s">
        <v>1682</v>
      </c>
      <c r="P425" s="30" t="s">
        <v>2948</v>
      </c>
      <c r="Q425" s="30"/>
      <c r="R425" s="19">
        <v>1</v>
      </c>
    </row>
    <row r="426" spans="1:18">
      <c r="A426" s="46">
        <v>2544</v>
      </c>
      <c r="B426" s="47">
        <v>1254401</v>
      </c>
      <c r="C426" s="47"/>
      <c r="D426" s="43" t="s">
        <v>1581</v>
      </c>
      <c r="E426" s="48" t="s">
        <v>2</v>
      </c>
      <c r="F426" s="48" t="s">
        <v>307</v>
      </c>
      <c r="G426" s="48" t="s">
        <v>336</v>
      </c>
      <c r="H426" s="49" t="s">
        <v>1677</v>
      </c>
      <c r="I426" s="41" t="s">
        <v>11</v>
      </c>
      <c r="J426" s="73" t="s">
        <v>1688</v>
      </c>
      <c r="K426" s="75" t="s">
        <v>1689</v>
      </c>
      <c r="L426" s="43" t="s">
        <v>2949</v>
      </c>
      <c r="M426" s="43" t="s">
        <v>2950</v>
      </c>
      <c r="N426" s="44" t="s">
        <v>1582</v>
      </c>
      <c r="O426" s="45" t="s">
        <v>1682</v>
      </c>
      <c r="P426" s="30" t="s">
        <v>2951</v>
      </c>
      <c r="Q426" s="30"/>
      <c r="R426" s="19">
        <v>1</v>
      </c>
    </row>
    <row r="427" spans="1:18">
      <c r="A427" s="46">
        <v>5113</v>
      </c>
      <c r="B427" s="47">
        <v>1511301</v>
      </c>
      <c r="C427" s="47"/>
      <c r="D427" s="43" t="s">
        <v>1583</v>
      </c>
      <c r="E427" s="48" t="s">
        <v>2</v>
      </c>
      <c r="F427" s="48" t="s">
        <v>307</v>
      </c>
      <c r="G427" s="48" t="s">
        <v>66</v>
      </c>
      <c r="H427" s="49" t="s">
        <v>1677</v>
      </c>
      <c r="I427" s="41" t="s">
        <v>11</v>
      </c>
      <c r="J427" s="73" t="s">
        <v>1688</v>
      </c>
      <c r="K427" s="75" t="s">
        <v>1689</v>
      </c>
      <c r="L427" s="43" t="s">
        <v>2952</v>
      </c>
      <c r="M427" s="43" t="s">
        <v>2953</v>
      </c>
      <c r="N427" s="44" t="s">
        <v>1584</v>
      </c>
      <c r="O427" s="45" t="s">
        <v>1682</v>
      </c>
      <c r="P427" s="30" t="s">
        <v>2954</v>
      </c>
      <c r="Q427" s="30"/>
      <c r="R427" s="19">
        <v>1</v>
      </c>
    </row>
    <row r="428" spans="1:18">
      <c r="A428" s="47">
        <v>8228</v>
      </c>
      <c r="B428" s="47">
        <v>1822801</v>
      </c>
      <c r="C428" s="47"/>
      <c r="D428" s="43" t="s">
        <v>879</v>
      </c>
      <c r="E428" s="48" t="s">
        <v>3</v>
      </c>
      <c r="F428" s="48" t="s">
        <v>357</v>
      </c>
      <c r="G428" s="48" t="s">
        <v>1819</v>
      </c>
      <c r="H428" s="49" t="s">
        <v>1826</v>
      </c>
      <c r="I428" s="41" t="s">
        <v>1721</v>
      </c>
      <c r="J428" s="73"/>
      <c r="K428" s="75" t="s">
        <v>1722</v>
      </c>
      <c r="L428" s="43" t="s">
        <v>2955</v>
      </c>
      <c r="M428" s="43" t="s">
        <v>2956</v>
      </c>
      <c r="N428" s="44" t="s">
        <v>880</v>
      </c>
      <c r="O428" s="45" t="s">
        <v>1747</v>
      </c>
      <c r="P428" s="30" t="s">
        <v>2957</v>
      </c>
      <c r="Q428" s="30">
        <v>0.5</v>
      </c>
      <c r="R428" s="19">
        <v>13</v>
      </c>
    </row>
    <row r="429" spans="1:18">
      <c r="A429" s="50">
        <v>3210</v>
      </c>
      <c r="B429" s="47">
        <v>1321001</v>
      </c>
      <c r="C429" s="47"/>
      <c r="D429" s="43" t="s">
        <v>685</v>
      </c>
      <c r="E429" s="48" t="s">
        <v>2</v>
      </c>
      <c r="F429" s="48" t="s">
        <v>336</v>
      </c>
      <c r="G429" s="48" t="s">
        <v>336</v>
      </c>
      <c r="H429" s="49" t="s">
        <v>1677</v>
      </c>
      <c r="I429" s="41" t="s">
        <v>12</v>
      </c>
      <c r="J429" s="73" t="s">
        <v>1739</v>
      </c>
      <c r="K429" s="75" t="s">
        <v>1740</v>
      </c>
      <c r="L429" s="43" t="s">
        <v>2958</v>
      </c>
      <c r="M429" s="43" t="s">
        <v>2959</v>
      </c>
      <c r="N429" s="44" t="s">
        <v>686</v>
      </c>
      <c r="O429" s="45" t="s">
        <v>1682</v>
      </c>
      <c r="P429" s="30" t="s">
        <v>2960</v>
      </c>
      <c r="Q429" s="30"/>
      <c r="R429" s="19">
        <v>1</v>
      </c>
    </row>
    <row r="430" spans="1:18">
      <c r="A430" s="47">
        <v>8230</v>
      </c>
      <c r="B430" s="47">
        <v>1823001</v>
      </c>
      <c r="C430" s="47"/>
      <c r="D430" s="43" t="s">
        <v>881</v>
      </c>
      <c r="E430" s="48" t="s">
        <v>3</v>
      </c>
      <c r="F430" s="48" t="s">
        <v>357</v>
      </c>
      <c r="G430" s="48" t="s">
        <v>1819</v>
      </c>
      <c r="H430" s="49" t="s">
        <v>1826</v>
      </c>
      <c r="I430" s="41" t="s">
        <v>1721</v>
      </c>
      <c r="J430" s="73"/>
      <c r="K430" s="75" t="s">
        <v>1722</v>
      </c>
      <c r="L430" s="43" t="s">
        <v>2961</v>
      </c>
      <c r="M430" s="43" t="s">
        <v>2962</v>
      </c>
      <c r="N430" s="44" t="s">
        <v>882</v>
      </c>
      <c r="O430" s="45" t="s">
        <v>1747</v>
      </c>
      <c r="P430" s="30" t="s">
        <v>2963</v>
      </c>
      <c r="Q430" s="30">
        <v>2</v>
      </c>
      <c r="R430" s="19">
        <v>1</v>
      </c>
    </row>
    <row r="431" spans="1:18">
      <c r="A431" s="46">
        <v>5055</v>
      </c>
      <c r="B431" s="47">
        <v>1505501</v>
      </c>
      <c r="C431" s="47"/>
      <c r="D431" s="43" t="s">
        <v>1585</v>
      </c>
      <c r="E431" s="48" t="s">
        <v>2</v>
      </c>
      <c r="F431" s="48" t="s">
        <v>307</v>
      </c>
      <c r="G431" s="48" t="s">
        <v>295</v>
      </c>
      <c r="H431" s="49" t="s">
        <v>1677</v>
      </c>
      <c r="I431" s="41" t="s">
        <v>11</v>
      </c>
      <c r="J431" s="73" t="s">
        <v>1688</v>
      </c>
      <c r="K431" s="75" t="s">
        <v>1689</v>
      </c>
      <c r="L431" s="43" t="s">
        <v>2964</v>
      </c>
      <c r="M431" s="43" t="s">
        <v>2965</v>
      </c>
      <c r="N431" s="44" t="s">
        <v>1586</v>
      </c>
      <c r="O431" s="45" t="s">
        <v>1682</v>
      </c>
      <c r="P431" s="30" t="s">
        <v>2966</v>
      </c>
      <c r="Q431" s="30"/>
      <c r="R431" s="19">
        <v>1</v>
      </c>
    </row>
    <row r="432" spans="1:18">
      <c r="A432" s="46">
        <v>5068</v>
      </c>
      <c r="B432" s="47">
        <v>1506801</v>
      </c>
      <c r="C432" s="47"/>
      <c r="D432" s="43" t="s">
        <v>1587</v>
      </c>
      <c r="E432" s="48" t="s">
        <v>2</v>
      </c>
      <c r="F432" s="48" t="s">
        <v>307</v>
      </c>
      <c r="G432" s="48" t="s">
        <v>336</v>
      </c>
      <c r="H432" s="49" t="s">
        <v>1677</v>
      </c>
      <c r="I432" s="41" t="s">
        <v>11</v>
      </c>
      <c r="J432" s="73" t="s">
        <v>1688</v>
      </c>
      <c r="K432" s="75" t="s">
        <v>1689</v>
      </c>
      <c r="L432" s="43" t="s">
        <v>2967</v>
      </c>
      <c r="M432" s="43" t="s">
        <v>2968</v>
      </c>
      <c r="N432" s="44" t="s">
        <v>1588</v>
      </c>
      <c r="O432" s="45" t="s">
        <v>1682</v>
      </c>
      <c r="P432" s="30" t="s">
        <v>2969</v>
      </c>
      <c r="Q432" s="30"/>
      <c r="R432" s="19">
        <v>1</v>
      </c>
    </row>
    <row r="433" spans="1:18">
      <c r="A433" s="53">
        <v>5082</v>
      </c>
      <c r="B433" s="47">
        <v>1508201</v>
      </c>
      <c r="C433" s="47"/>
      <c r="D433" s="43" t="s">
        <v>447</v>
      </c>
      <c r="E433" s="48" t="s">
        <v>2</v>
      </c>
      <c r="F433" s="48" t="s">
        <v>336</v>
      </c>
      <c r="G433" s="48" t="s">
        <v>336</v>
      </c>
      <c r="H433" s="49" t="s">
        <v>1711</v>
      </c>
      <c r="I433" s="41" t="s">
        <v>23</v>
      </c>
      <c r="J433" s="73" t="s">
        <v>1784</v>
      </c>
      <c r="K433" s="75" t="s">
        <v>1785</v>
      </c>
      <c r="L433" s="43" t="s">
        <v>2970</v>
      </c>
      <c r="M433" s="43" t="s">
        <v>2971</v>
      </c>
      <c r="N433" s="44" t="s">
        <v>448</v>
      </c>
      <c r="O433" s="45" t="s">
        <v>1682</v>
      </c>
      <c r="P433" s="30" t="s">
        <v>2972</v>
      </c>
      <c r="Q433" s="30"/>
      <c r="R433" s="19">
        <v>1</v>
      </c>
    </row>
    <row r="434" spans="1:18">
      <c r="A434" s="46">
        <v>5096</v>
      </c>
      <c r="B434" s="47">
        <v>1509601</v>
      </c>
      <c r="C434" s="47"/>
      <c r="D434" s="43" t="s">
        <v>233</v>
      </c>
      <c r="E434" s="48" t="s">
        <v>2</v>
      </c>
      <c r="F434" s="48" t="s">
        <v>66</v>
      </c>
      <c r="G434" s="48" t="s">
        <v>66</v>
      </c>
      <c r="H434" s="49" t="s">
        <v>2973</v>
      </c>
      <c r="I434" s="41" t="s">
        <v>10</v>
      </c>
      <c r="J434" s="73" t="s">
        <v>1678</v>
      </c>
      <c r="K434" s="76" t="s">
        <v>1679</v>
      </c>
      <c r="L434" s="43" t="s">
        <v>2974</v>
      </c>
      <c r="M434" s="43" t="s">
        <v>2975</v>
      </c>
      <c r="N434" s="44" t="s">
        <v>234</v>
      </c>
      <c r="O434" s="45" t="s">
        <v>1682</v>
      </c>
      <c r="P434" s="30" t="s">
        <v>2976</v>
      </c>
      <c r="Q434" s="30"/>
      <c r="R434" s="19">
        <v>1</v>
      </c>
    </row>
    <row r="435" spans="1:18">
      <c r="A435" s="46">
        <v>5110</v>
      </c>
      <c r="B435" s="47">
        <v>1511001</v>
      </c>
      <c r="C435" s="47"/>
      <c r="D435" s="43" t="s">
        <v>1339</v>
      </c>
      <c r="E435" s="48" t="s">
        <v>2</v>
      </c>
      <c r="F435" s="48" t="s">
        <v>295</v>
      </c>
      <c r="G435" s="48" t="s">
        <v>66</v>
      </c>
      <c r="H435" s="49" t="s">
        <v>1677</v>
      </c>
      <c r="I435" s="41" t="s">
        <v>20</v>
      </c>
      <c r="J435" s="73" t="s">
        <v>1756</v>
      </c>
      <c r="K435" s="75" t="s">
        <v>1757</v>
      </c>
      <c r="L435" s="43" t="s">
        <v>2977</v>
      </c>
      <c r="M435" s="43" t="s">
        <v>2978</v>
      </c>
      <c r="N435" s="44" t="s">
        <v>1340</v>
      </c>
      <c r="O435" s="45" t="s">
        <v>1682</v>
      </c>
      <c r="P435" s="30" t="s">
        <v>2979</v>
      </c>
      <c r="Q435" s="30"/>
      <c r="R435" s="19">
        <v>1</v>
      </c>
    </row>
    <row r="436" spans="1:18">
      <c r="A436" s="51">
        <v>8743</v>
      </c>
      <c r="B436" s="47">
        <v>1874301</v>
      </c>
      <c r="C436" s="47"/>
      <c r="D436" s="43" t="s">
        <v>1589</v>
      </c>
      <c r="E436" s="48" t="s">
        <v>15</v>
      </c>
      <c r="F436" s="48" t="s">
        <v>307</v>
      </c>
      <c r="G436" s="48" t="s">
        <v>66</v>
      </c>
      <c r="H436" s="49" t="s">
        <v>1830</v>
      </c>
      <c r="I436" s="41" t="s">
        <v>11</v>
      </c>
      <c r="J436" s="73" t="s">
        <v>1688</v>
      </c>
      <c r="K436" s="75" t="s">
        <v>1689</v>
      </c>
      <c r="L436" s="43" t="s">
        <v>2980</v>
      </c>
      <c r="M436" s="43" t="s">
        <v>2981</v>
      </c>
      <c r="N436" s="44" t="s">
        <v>1590</v>
      </c>
      <c r="O436" s="45" t="s">
        <v>1898</v>
      </c>
      <c r="P436" s="30" t="s">
        <v>2982</v>
      </c>
      <c r="Q436" s="30">
        <v>1</v>
      </c>
      <c r="R436" s="19">
        <v>1</v>
      </c>
    </row>
    <row r="437" spans="1:18">
      <c r="A437" s="46">
        <v>7220</v>
      </c>
      <c r="B437" s="47">
        <v>1722001</v>
      </c>
      <c r="C437" s="47"/>
      <c r="D437" s="43" t="s">
        <v>1591</v>
      </c>
      <c r="E437" s="48" t="s">
        <v>2</v>
      </c>
      <c r="F437" s="48" t="s">
        <v>307</v>
      </c>
      <c r="G437" s="48" t="s">
        <v>336</v>
      </c>
      <c r="H437" s="49" t="s">
        <v>1768</v>
      </c>
      <c r="I437" s="41" t="s">
        <v>11</v>
      </c>
      <c r="J437" s="73" t="s">
        <v>1688</v>
      </c>
      <c r="K437" s="75" t="s">
        <v>1689</v>
      </c>
      <c r="L437" s="43" t="s">
        <v>2983</v>
      </c>
      <c r="M437" s="43" t="s">
        <v>2984</v>
      </c>
      <c r="N437" s="44" t="s">
        <v>1592</v>
      </c>
      <c r="O437" s="45" t="s">
        <v>1682</v>
      </c>
      <c r="P437" s="30" t="s">
        <v>2985</v>
      </c>
      <c r="Q437" s="30"/>
      <c r="R437" s="19">
        <v>1</v>
      </c>
    </row>
    <row r="438" spans="1:18">
      <c r="A438" s="46">
        <v>5192</v>
      </c>
      <c r="B438" s="47">
        <v>1519201</v>
      </c>
      <c r="C438" s="47"/>
      <c r="D438" s="43" t="s">
        <v>1341</v>
      </c>
      <c r="E438" s="48" t="s">
        <v>2</v>
      </c>
      <c r="F438" s="48" t="s">
        <v>295</v>
      </c>
      <c r="G438" s="48" t="s">
        <v>295</v>
      </c>
      <c r="H438" s="49" t="s">
        <v>1677</v>
      </c>
      <c r="I438" s="41" t="s">
        <v>20</v>
      </c>
      <c r="J438" s="73" t="s">
        <v>1756</v>
      </c>
      <c r="K438" s="75" t="s">
        <v>1757</v>
      </c>
      <c r="L438" s="43" t="s">
        <v>2986</v>
      </c>
      <c r="M438" s="43" t="s">
        <v>2987</v>
      </c>
      <c r="N438" s="44" t="s">
        <v>1342</v>
      </c>
      <c r="O438" s="45" t="s">
        <v>1682</v>
      </c>
      <c r="P438" s="30" t="s">
        <v>2988</v>
      </c>
      <c r="Q438" s="30"/>
      <c r="R438" s="19">
        <v>1</v>
      </c>
    </row>
    <row r="439" spans="1:18">
      <c r="A439" s="50">
        <v>5137</v>
      </c>
      <c r="B439" s="47">
        <v>1513701</v>
      </c>
      <c r="C439" s="47"/>
      <c r="D439" s="43" t="s">
        <v>687</v>
      </c>
      <c r="E439" s="48" t="s">
        <v>2</v>
      </c>
      <c r="F439" s="48" t="s">
        <v>336</v>
      </c>
      <c r="G439" s="48" t="s">
        <v>336</v>
      </c>
      <c r="H439" s="49" t="s">
        <v>1711</v>
      </c>
      <c r="I439" s="41" t="s">
        <v>12</v>
      </c>
      <c r="J439" s="73" t="s">
        <v>1739</v>
      </c>
      <c r="K439" s="75" t="s">
        <v>1740</v>
      </c>
      <c r="L439" s="43" t="s">
        <v>2989</v>
      </c>
      <c r="M439" s="43" t="s">
        <v>2990</v>
      </c>
      <c r="N439" s="44" t="s">
        <v>688</v>
      </c>
      <c r="O439" s="45" t="s">
        <v>1682</v>
      </c>
      <c r="P439" s="30" t="s">
        <v>2991</v>
      </c>
      <c r="Q439" s="30"/>
      <c r="R439" s="19">
        <v>1</v>
      </c>
    </row>
    <row r="440" spans="1:18">
      <c r="A440" s="46">
        <v>8235</v>
      </c>
      <c r="B440" s="47">
        <v>1823501</v>
      </c>
      <c r="C440" s="47"/>
      <c r="D440" s="43" t="s">
        <v>1343</v>
      </c>
      <c r="E440" s="48" t="s">
        <v>3</v>
      </c>
      <c r="F440" s="48" t="s">
        <v>295</v>
      </c>
      <c r="G440" s="48" t="s">
        <v>295</v>
      </c>
      <c r="H440" s="49" t="s">
        <v>1826</v>
      </c>
      <c r="I440" s="41" t="s">
        <v>20</v>
      </c>
      <c r="J440" s="73" t="s">
        <v>1756</v>
      </c>
      <c r="K440" s="75" t="s">
        <v>1757</v>
      </c>
      <c r="L440" s="43" t="s">
        <v>2992</v>
      </c>
      <c r="M440" s="43" t="s">
        <v>2993</v>
      </c>
      <c r="N440" s="44" t="s">
        <v>1344</v>
      </c>
      <c r="O440" s="45" t="s">
        <v>1747</v>
      </c>
      <c r="P440" s="30" t="s">
        <v>2994</v>
      </c>
      <c r="Q440" s="30">
        <v>0.5</v>
      </c>
      <c r="R440" s="19">
        <v>24</v>
      </c>
    </row>
    <row r="441" spans="1:18">
      <c r="A441" s="46">
        <v>4983</v>
      </c>
      <c r="B441" s="47">
        <v>1498301</v>
      </c>
      <c r="C441" s="47"/>
      <c r="D441" s="43" t="s">
        <v>1593</v>
      </c>
      <c r="E441" s="48" t="s">
        <v>2</v>
      </c>
      <c r="F441" s="48" t="s">
        <v>307</v>
      </c>
      <c r="G441" s="48" t="s">
        <v>295</v>
      </c>
      <c r="H441" s="49" t="s">
        <v>1857</v>
      </c>
      <c r="I441" s="41" t="s">
        <v>26</v>
      </c>
      <c r="J441" s="73" t="s">
        <v>1751</v>
      </c>
      <c r="K441" s="75" t="s">
        <v>1752</v>
      </c>
      <c r="L441" s="43" t="s">
        <v>2995</v>
      </c>
      <c r="M441" s="43" t="s">
        <v>2996</v>
      </c>
      <c r="N441" s="44" t="s">
        <v>1594</v>
      </c>
      <c r="O441" s="45" t="s">
        <v>1682</v>
      </c>
      <c r="P441" s="30" t="s">
        <v>2997</v>
      </c>
      <c r="Q441" s="30"/>
      <c r="R441" s="19">
        <v>1</v>
      </c>
    </row>
    <row r="442" spans="1:18">
      <c r="A442" s="46">
        <v>8425</v>
      </c>
      <c r="B442" s="47">
        <v>1842501</v>
      </c>
      <c r="C442" s="47"/>
      <c r="D442" s="43" t="s">
        <v>1345</v>
      </c>
      <c r="E442" s="48" t="s">
        <v>3</v>
      </c>
      <c r="F442" s="48" t="s">
        <v>295</v>
      </c>
      <c r="G442" s="48" t="s">
        <v>295</v>
      </c>
      <c r="H442" s="49" t="s">
        <v>1826</v>
      </c>
      <c r="I442" s="41" t="s">
        <v>20</v>
      </c>
      <c r="J442" s="73" t="s">
        <v>1756</v>
      </c>
      <c r="K442" s="75" t="s">
        <v>1757</v>
      </c>
      <c r="L442" s="43" t="s">
        <v>2998</v>
      </c>
      <c r="M442" s="43" t="s">
        <v>2999</v>
      </c>
      <c r="N442" s="44" t="s">
        <v>1346</v>
      </c>
      <c r="O442" s="45" t="s">
        <v>1747</v>
      </c>
      <c r="P442" s="30" t="s">
        <v>2073</v>
      </c>
      <c r="Q442" s="30">
        <v>0.5</v>
      </c>
      <c r="R442" s="19">
        <v>27</v>
      </c>
    </row>
    <row r="443" spans="1:18">
      <c r="A443" s="46">
        <v>8237</v>
      </c>
      <c r="B443" s="47">
        <v>1823701</v>
      </c>
      <c r="C443" s="47"/>
      <c r="D443" s="43" t="s">
        <v>235</v>
      </c>
      <c r="E443" s="48" t="s">
        <v>3</v>
      </c>
      <c r="F443" s="48" t="s">
        <v>66</v>
      </c>
      <c r="G443" s="48" t="s">
        <v>66</v>
      </c>
      <c r="H443" s="49" t="s">
        <v>1826</v>
      </c>
      <c r="I443" s="41" t="s">
        <v>10</v>
      </c>
      <c r="J443" s="73" t="s">
        <v>1678</v>
      </c>
      <c r="K443" s="76" t="s">
        <v>1679</v>
      </c>
      <c r="L443" s="43" t="s">
        <v>3000</v>
      </c>
      <c r="M443" s="43" t="s">
        <v>3001</v>
      </c>
      <c r="N443" s="44" t="s">
        <v>236</v>
      </c>
      <c r="O443" s="45" t="s">
        <v>1747</v>
      </c>
      <c r="P443" s="30" t="s">
        <v>2577</v>
      </c>
      <c r="Q443" s="30">
        <v>0.5</v>
      </c>
      <c r="R443" s="19">
        <v>11</v>
      </c>
    </row>
    <row r="444" spans="1:18">
      <c r="A444" s="53">
        <v>1949</v>
      </c>
      <c r="B444" s="47">
        <v>1194901</v>
      </c>
      <c r="C444" s="47"/>
      <c r="D444" s="43" t="s">
        <v>449</v>
      </c>
      <c r="E444" s="48" t="s">
        <v>41</v>
      </c>
      <c r="F444" s="48" t="s">
        <v>295</v>
      </c>
      <c r="G444" s="48" t="s">
        <v>295</v>
      </c>
      <c r="H444" s="49" t="s">
        <v>2215</v>
      </c>
      <c r="I444" s="41" t="s">
        <v>23</v>
      </c>
      <c r="J444" s="73" t="s">
        <v>1784</v>
      </c>
      <c r="K444" s="75" t="s">
        <v>1785</v>
      </c>
      <c r="L444" s="43" t="s">
        <v>3002</v>
      </c>
      <c r="M444" s="43" t="s">
        <v>3003</v>
      </c>
      <c r="N444" s="44" t="s">
        <v>450</v>
      </c>
      <c r="O444" s="45" t="s">
        <v>1682</v>
      </c>
      <c r="P444" s="30" t="s">
        <v>3004</v>
      </c>
      <c r="Q444" s="30"/>
      <c r="R444" s="19">
        <v>1</v>
      </c>
    </row>
    <row r="445" spans="1:18">
      <c r="A445" s="46">
        <v>5164</v>
      </c>
      <c r="B445" s="47">
        <v>1516401</v>
      </c>
      <c r="C445" s="47"/>
      <c r="D445" s="43" t="s">
        <v>1347</v>
      </c>
      <c r="E445" s="48" t="s">
        <v>13</v>
      </c>
      <c r="F445" s="48" t="s">
        <v>295</v>
      </c>
      <c r="G445" s="48" t="s">
        <v>295</v>
      </c>
      <c r="H445" s="49" t="s">
        <v>1677</v>
      </c>
      <c r="I445" s="41" t="s">
        <v>20</v>
      </c>
      <c r="J445" s="73" t="s">
        <v>1756</v>
      </c>
      <c r="K445" s="75" t="s">
        <v>1757</v>
      </c>
      <c r="L445" s="43" t="s">
        <v>3005</v>
      </c>
      <c r="M445" s="43" t="s">
        <v>3006</v>
      </c>
      <c r="N445" s="44" t="s">
        <v>1348</v>
      </c>
      <c r="O445" s="45" t="s">
        <v>1682</v>
      </c>
      <c r="P445" s="30" t="s">
        <v>3007</v>
      </c>
      <c r="Q445" s="30"/>
      <c r="R445" s="19">
        <v>1</v>
      </c>
    </row>
    <row r="446" spans="1:18">
      <c r="A446" s="47">
        <v>8866</v>
      </c>
      <c r="B446" s="47">
        <v>1886601</v>
      </c>
      <c r="C446" s="47">
        <v>1767839</v>
      </c>
      <c r="D446" s="43" t="s">
        <v>689</v>
      </c>
      <c r="E446" s="48" t="s">
        <v>15</v>
      </c>
      <c r="F446" s="48" t="s">
        <v>336</v>
      </c>
      <c r="G446" s="48" t="s">
        <v>336</v>
      </c>
      <c r="H446" s="49" t="s">
        <v>1830</v>
      </c>
      <c r="I446" s="41" t="s">
        <v>12</v>
      </c>
      <c r="J446" s="73" t="s">
        <v>1739</v>
      </c>
      <c r="K446" s="75" t="s">
        <v>1740</v>
      </c>
      <c r="L446" s="43" t="s">
        <v>3008</v>
      </c>
      <c r="M446" s="43" t="s">
        <v>3009</v>
      </c>
      <c r="N446" s="44" t="s">
        <v>690</v>
      </c>
      <c r="O446" s="45" t="s">
        <v>1682</v>
      </c>
      <c r="P446" s="30" t="s">
        <v>3010</v>
      </c>
      <c r="Q446" s="30"/>
      <c r="R446" s="19">
        <v>1</v>
      </c>
    </row>
    <row r="447" spans="1:18">
      <c r="A447" s="51">
        <v>8750</v>
      </c>
      <c r="B447" s="47">
        <v>1875001</v>
      </c>
      <c r="C447" s="47"/>
      <c r="D447" s="43" t="s">
        <v>1595</v>
      </c>
      <c r="E447" s="48" t="s">
        <v>15</v>
      </c>
      <c r="F447" s="48" t="s">
        <v>307</v>
      </c>
      <c r="G447" s="48" t="s">
        <v>295</v>
      </c>
      <c r="H447" s="49" t="s">
        <v>1830</v>
      </c>
      <c r="I447" s="41" t="s">
        <v>26</v>
      </c>
      <c r="J447" s="73" t="s">
        <v>1751</v>
      </c>
      <c r="K447" s="75" t="s">
        <v>1752</v>
      </c>
      <c r="L447" s="43" t="s">
        <v>3011</v>
      </c>
      <c r="M447" s="43" t="s">
        <v>3012</v>
      </c>
      <c r="N447" s="44" t="s">
        <v>1596</v>
      </c>
      <c r="O447" s="45" t="s">
        <v>1898</v>
      </c>
      <c r="P447" s="30" t="s">
        <v>3013</v>
      </c>
      <c r="Q447" s="30">
        <v>1</v>
      </c>
      <c r="R447" s="19">
        <v>1</v>
      </c>
    </row>
    <row r="448" spans="1:18">
      <c r="A448" s="46">
        <v>5178</v>
      </c>
      <c r="B448" s="47">
        <v>1517801</v>
      </c>
      <c r="C448" s="47"/>
      <c r="D448" s="43" t="s">
        <v>1350</v>
      </c>
      <c r="E448" s="48" t="s">
        <v>2</v>
      </c>
      <c r="F448" s="48" t="s">
        <v>295</v>
      </c>
      <c r="G448" s="48" t="s">
        <v>295</v>
      </c>
      <c r="H448" s="49" t="s">
        <v>1677</v>
      </c>
      <c r="I448" s="41" t="s">
        <v>20</v>
      </c>
      <c r="J448" s="73" t="s">
        <v>1756</v>
      </c>
      <c r="K448" s="75" t="s">
        <v>1757</v>
      </c>
      <c r="L448" s="43" t="s">
        <v>3014</v>
      </c>
      <c r="M448" s="43" t="s">
        <v>3015</v>
      </c>
      <c r="N448" s="44" t="s">
        <v>1351</v>
      </c>
      <c r="O448" s="45" t="s">
        <v>1682</v>
      </c>
      <c r="P448" s="30" t="s">
        <v>3016</v>
      </c>
      <c r="Q448" s="30"/>
      <c r="R448" s="19">
        <v>1</v>
      </c>
    </row>
    <row r="449" spans="1:18">
      <c r="A449" s="52">
        <v>5198</v>
      </c>
      <c r="B449" s="47">
        <v>1519801</v>
      </c>
      <c r="C449" s="47"/>
      <c r="D449" s="43" t="s">
        <v>1119</v>
      </c>
      <c r="E449" s="48" t="s">
        <v>2</v>
      </c>
      <c r="F449" s="48" t="s">
        <v>303</v>
      </c>
      <c r="G449" s="48" t="s">
        <v>1819</v>
      </c>
      <c r="H449" s="49" t="s">
        <v>1677</v>
      </c>
      <c r="I449" s="41" t="s">
        <v>1820</v>
      </c>
      <c r="J449" s="73" t="s">
        <v>1821</v>
      </c>
      <c r="K449" s="75" t="s">
        <v>1822</v>
      </c>
      <c r="L449" s="43" t="s">
        <v>3017</v>
      </c>
      <c r="M449" s="43" t="s">
        <v>3018</v>
      </c>
      <c r="N449" s="44" t="s">
        <v>1120</v>
      </c>
      <c r="O449" s="45" t="s">
        <v>1682</v>
      </c>
      <c r="P449" s="30" t="s">
        <v>3019</v>
      </c>
      <c r="Q449" s="30"/>
      <c r="R449" s="19">
        <v>1</v>
      </c>
    </row>
    <row r="450" spans="1:18">
      <c r="A450" s="46">
        <v>5205</v>
      </c>
      <c r="B450" s="47">
        <v>1520501</v>
      </c>
      <c r="C450" s="47"/>
      <c r="D450" s="43" t="s">
        <v>1597</v>
      </c>
      <c r="E450" s="48" t="s">
        <v>2</v>
      </c>
      <c r="F450" s="48" t="s">
        <v>307</v>
      </c>
      <c r="G450" s="48" t="s">
        <v>295</v>
      </c>
      <c r="H450" s="49" t="s">
        <v>1677</v>
      </c>
      <c r="I450" s="41" t="s">
        <v>26</v>
      </c>
      <c r="J450" s="73" t="s">
        <v>1751</v>
      </c>
      <c r="K450" s="75" t="s">
        <v>1752</v>
      </c>
      <c r="L450" s="43" t="s">
        <v>3020</v>
      </c>
      <c r="M450" s="43" t="s">
        <v>3021</v>
      </c>
      <c r="N450" s="44" t="s">
        <v>1598</v>
      </c>
      <c r="O450" s="45" t="s">
        <v>1682</v>
      </c>
      <c r="P450" s="30" t="s">
        <v>3022</v>
      </c>
      <c r="Q450" s="30"/>
      <c r="R450" s="19">
        <v>1</v>
      </c>
    </row>
    <row r="451" spans="1:18">
      <c r="A451" s="47">
        <v>8882</v>
      </c>
      <c r="B451" s="47">
        <v>1888201</v>
      </c>
      <c r="C451" s="47"/>
      <c r="D451" s="43" t="s">
        <v>691</v>
      </c>
      <c r="E451" s="48" t="s">
        <v>15</v>
      </c>
      <c r="F451" s="48" t="s">
        <v>336</v>
      </c>
      <c r="G451" s="48" t="s">
        <v>336</v>
      </c>
      <c r="H451" s="49" t="s">
        <v>1830</v>
      </c>
      <c r="I451" s="41" t="s">
        <v>12</v>
      </c>
      <c r="J451" s="73" t="s">
        <v>1739</v>
      </c>
      <c r="K451" s="75" t="s">
        <v>1740</v>
      </c>
      <c r="L451" s="43" t="s">
        <v>3023</v>
      </c>
      <c r="M451" s="43" t="s">
        <v>3024</v>
      </c>
      <c r="N451" s="44" t="s">
        <v>692</v>
      </c>
      <c r="O451" s="45" t="s">
        <v>1898</v>
      </c>
      <c r="P451" s="30" t="s">
        <v>3025</v>
      </c>
      <c r="Q451" s="30">
        <v>1</v>
      </c>
      <c r="R451" s="19">
        <v>1</v>
      </c>
    </row>
    <row r="452" spans="1:18">
      <c r="A452" s="47">
        <v>8917</v>
      </c>
      <c r="B452" s="47">
        <v>1891701</v>
      </c>
      <c r="C452" s="47"/>
      <c r="D452" s="43" t="s">
        <v>693</v>
      </c>
      <c r="E452" s="48" t="s">
        <v>25</v>
      </c>
      <c r="F452" s="48" t="s">
        <v>336</v>
      </c>
      <c r="G452" s="48" t="s">
        <v>336</v>
      </c>
      <c r="H452" s="49" t="s">
        <v>1744</v>
      </c>
      <c r="I452" s="41" t="s">
        <v>12</v>
      </c>
      <c r="J452" s="73" t="s">
        <v>1739</v>
      </c>
      <c r="K452" s="75" t="s">
        <v>1740</v>
      </c>
      <c r="L452" s="43" t="s">
        <v>3026</v>
      </c>
      <c r="M452" s="43" t="s">
        <v>3027</v>
      </c>
      <c r="N452" s="44" t="s">
        <v>694</v>
      </c>
      <c r="O452" s="45" t="s">
        <v>1898</v>
      </c>
      <c r="P452" s="30" t="s">
        <v>3028</v>
      </c>
      <c r="Q452" s="30">
        <v>1</v>
      </c>
      <c r="R452" s="19">
        <v>1</v>
      </c>
    </row>
    <row r="453" spans="1:18">
      <c r="A453" s="50">
        <v>2381</v>
      </c>
      <c r="B453" s="47">
        <v>1238101</v>
      </c>
      <c r="C453" s="47"/>
      <c r="D453" s="43" t="s">
        <v>695</v>
      </c>
      <c r="E453" s="48" t="s">
        <v>2</v>
      </c>
      <c r="F453" s="48" t="s">
        <v>336</v>
      </c>
      <c r="G453" s="48" t="s">
        <v>336</v>
      </c>
      <c r="H453" s="49" t="s">
        <v>1677</v>
      </c>
      <c r="I453" s="41" t="s">
        <v>12</v>
      </c>
      <c r="J453" s="73" t="s">
        <v>1739</v>
      </c>
      <c r="K453" s="75" t="s">
        <v>1740</v>
      </c>
      <c r="L453" s="43" t="s">
        <v>3029</v>
      </c>
      <c r="M453" s="43" t="s">
        <v>3030</v>
      </c>
      <c r="N453" s="44" t="s">
        <v>696</v>
      </c>
      <c r="O453" s="45" t="s">
        <v>1682</v>
      </c>
      <c r="P453" s="30" t="s">
        <v>3031</v>
      </c>
      <c r="Q453" s="30"/>
      <c r="R453" s="19">
        <v>1</v>
      </c>
    </row>
    <row r="454" spans="1:18">
      <c r="A454" s="53">
        <v>1918</v>
      </c>
      <c r="B454" s="47">
        <v>1191801</v>
      </c>
      <c r="C454" s="47"/>
      <c r="D454" s="43" t="s">
        <v>452</v>
      </c>
      <c r="E454" s="48" t="s">
        <v>34</v>
      </c>
      <c r="F454" s="48" t="s">
        <v>307</v>
      </c>
      <c r="G454" s="48" t="s">
        <v>336</v>
      </c>
      <c r="H454" s="49" t="s">
        <v>1744</v>
      </c>
      <c r="I454" s="41" t="s">
        <v>23</v>
      </c>
      <c r="J454" s="73" t="s">
        <v>1784</v>
      </c>
      <c r="K454" s="75" t="s">
        <v>1785</v>
      </c>
      <c r="L454" s="43" t="s">
        <v>3032</v>
      </c>
      <c r="M454" s="43" t="s">
        <v>3033</v>
      </c>
      <c r="N454" s="44" t="s">
        <v>453</v>
      </c>
      <c r="O454" s="45" t="s">
        <v>1682</v>
      </c>
      <c r="P454" s="30" t="s">
        <v>3034</v>
      </c>
      <c r="Q454" s="30"/>
      <c r="R454" s="19">
        <v>1</v>
      </c>
    </row>
    <row r="455" spans="1:18">
      <c r="A455" s="52">
        <v>6658</v>
      </c>
      <c r="B455" s="47">
        <v>1665801</v>
      </c>
      <c r="C455" s="47"/>
      <c r="D455" s="43" t="s">
        <v>455</v>
      </c>
      <c r="E455" s="48" t="s">
        <v>2</v>
      </c>
      <c r="F455" s="48" t="s">
        <v>66</v>
      </c>
      <c r="G455" s="48" t="s">
        <v>66</v>
      </c>
      <c r="H455" s="49" t="s">
        <v>1711</v>
      </c>
      <c r="I455" s="41" t="s">
        <v>23</v>
      </c>
      <c r="J455" s="73" t="s">
        <v>1784</v>
      </c>
      <c r="K455" s="75" t="s">
        <v>1785</v>
      </c>
      <c r="L455" s="43" t="s">
        <v>3035</v>
      </c>
      <c r="M455" s="43" t="s">
        <v>3036</v>
      </c>
      <c r="N455" s="44" t="s">
        <v>456</v>
      </c>
      <c r="O455" s="45" t="s">
        <v>1682</v>
      </c>
      <c r="P455" s="30" t="s">
        <v>3037</v>
      </c>
      <c r="Q455" s="30"/>
      <c r="R455" s="19">
        <v>1</v>
      </c>
    </row>
    <row r="456" spans="1:18">
      <c r="A456" s="53">
        <v>1952</v>
      </c>
      <c r="B456" s="47">
        <v>1195201</v>
      </c>
      <c r="C456" s="47"/>
      <c r="D456" s="43" t="s">
        <v>457</v>
      </c>
      <c r="E456" s="48" t="s">
        <v>41</v>
      </c>
      <c r="F456" s="48" t="s">
        <v>295</v>
      </c>
      <c r="G456" s="48" t="s">
        <v>295</v>
      </c>
      <c r="H456" s="49" t="s">
        <v>1744</v>
      </c>
      <c r="I456" s="41" t="s">
        <v>23</v>
      </c>
      <c r="J456" s="73" t="s">
        <v>1784</v>
      </c>
      <c r="K456" s="75" t="s">
        <v>1785</v>
      </c>
      <c r="L456" s="43" t="s">
        <v>2290</v>
      </c>
      <c r="M456" s="43" t="s">
        <v>2291</v>
      </c>
      <c r="N456" s="44" t="s">
        <v>458</v>
      </c>
      <c r="O456" s="45" t="s">
        <v>1682</v>
      </c>
      <c r="P456" s="30" t="s">
        <v>3038</v>
      </c>
      <c r="Q456" s="30"/>
      <c r="R456" s="19">
        <v>1</v>
      </c>
    </row>
    <row r="457" spans="1:18">
      <c r="A457" s="46">
        <v>5219</v>
      </c>
      <c r="B457" s="47">
        <v>1521901</v>
      </c>
      <c r="C457" s="47"/>
      <c r="D457" s="43" t="s">
        <v>1352</v>
      </c>
      <c r="E457" s="48" t="s">
        <v>2</v>
      </c>
      <c r="F457" s="48" t="s">
        <v>295</v>
      </c>
      <c r="G457" s="48" t="s">
        <v>295</v>
      </c>
      <c r="H457" s="49" t="s">
        <v>1677</v>
      </c>
      <c r="I457" s="41" t="s">
        <v>26</v>
      </c>
      <c r="J457" s="73" t="s">
        <v>1751</v>
      </c>
      <c r="K457" s="75" t="s">
        <v>1752</v>
      </c>
      <c r="L457" s="43" t="s">
        <v>3039</v>
      </c>
      <c r="M457" s="43" t="s">
        <v>3040</v>
      </c>
      <c r="N457" s="44" t="s">
        <v>1353</v>
      </c>
      <c r="O457" s="45" t="s">
        <v>1682</v>
      </c>
      <c r="P457" s="30" t="s">
        <v>3041</v>
      </c>
      <c r="Q457" s="30"/>
      <c r="R457" s="19">
        <v>1</v>
      </c>
    </row>
    <row r="458" spans="1:18">
      <c r="A458" s="52">
        <v>5233</v>
      </c>
      <c r="B458" s="47">
        <v>1523301</v>
      </c>
      <c r="C458" s="47"/>
      <c r="D458" s="43" t="s">
        <v>1121</v>
      </c>
      <c r="E458" s="48" t="s">
        <v>2</v>
      </c>
      <c r="F458" s="48" t="s">
        <v>303</v>
      </c>
      <c r="G458" s="48" t="s">
        <v>1819</v>
      </c>
      <c r="H458" s="49" t="s">
        <v>1677</v>
      </c>
      <c r="I458" s="41" t="s">
        <v>1820</v>
      </c>
      <c r="J458" s="73" t="s">
        <v>1821</v>
      </c>
      <c r="K458" s="75" t="s">
        <v>1822</v>
      </c>
      <c r="L458" s="43" t="s">
        <v>3042</v>
      </c>
      <c r="M458" s="43" t="s">
        <v>3043</v>
      </c>
      <c r="N458" s="44" t="s">
        <v>1122</v>
      </c>
      <c r="O458" s="45" t="s">
        <v>1682</v>
      </c>
      <c r="P458" s="30" t="s">
        <v>3044</v>
      </c>
      <c r="Q458" s="30"/>
      <c r="R458" s="19">
        <v>1</v>
      </c>
    </row>
    <row r="459" spans="1:18">
      <c r="A459" s="47">
        <v>8611</v>
      </c>
      <c r="B459" s="47">
        <v>1861101</v>
      </c>
      <c r="C459" s="47"/>
      <c r="D459" s="43" t="s">
        <v>697</v>
      </c>
      <c r="E459" s="48" t="s">
        <v>15</v>
      </c>
      <c r="F459" s="55" t="s">
        <v>336</v>
      </c>
      <c r="G459" s="55" t="s">
        <v>336</v>
      </c>
      <c r="H459" s="49" t="s">
        <v>1830</v>
      </c>
      <c r="I459" s="41" t="s">
        <v>23</v>
      </c>
      <c r="J459" s="73" t="s">
        <v>1784</v>
      </c>
      <c r="K459" s="75" t="s">
        <v>1785</v>
      </c>
      <c r="L459" s="43" t="s">
        <v>3045</v>
      </c>
      <c r="M459" s="43" t="s">
        <v>3046</v>
      </c>
      <c r="N459" s="44" t="s">
        <v>698</v>
      </c>
      <c r="O459" s="45" t="s">
        <v>1898</v>
      </c>
      <c r="P459" s="30" t="s">
        <v>3047</v>
      </c>
      <c r="Q459" s="30">
        <v>1</v>
      </c>
      <c r="R459" s="19">
        <v>1</v>
      </c>
    </row>
    <row r="460" spans="1:18">
      <c r="A460" s="46">
        <v>5247</v>
      </c>
      <c r="B460" s="47">
        <v>1524701</v>
      </c>
      <c r="C460" s="47"/>
      <c r="D460" s="43" t="s">
        <v>1599</v>
      </c>
      <c r="E460" s="48" t="s">
        <v>16</v>
      </c>
      <c r="F460" s="48" t="s">
        <v>307</v>
      </c>
      <c r="G460" s="48" t="s">
        <v>66</v>
      </c>
      <c r="H460" s="49" t="s">
        <v>3048</v>
      </c>
      <c r="I460" s="41" t="s">
        <v>11</v>
      </c>
      <c r="J460" s="73" t="s">
        <v>1688</v>
      </c>
      <c r="K460" s="75" t="s">
        <v>1689</v>
      </c>
      <c r="L460" s="43" t="s">
        <v>3049</v>
      </c>
      <c r="M460" s="43" t="s">
        <v>3050</v>
      </c>
      <c r="N460" s="44" t="s">
        <v>1600</v>
      </c>
      <c r="O460" s="45" t="s">
        <v>1682</v>
      </c>
      <c r="P460" s="30" t="s">
        <v>3051</v>
      </c>
      <c r="Q460" s="30"/>
      <c r="R460" s="19">
        <v>1</v>
      </c>
    </row>
    <row r="461" spans="1:18">
      <c r="A461" s="53">
        <v>8757</v>
      </c>
      <c r="B461" s="47">
        <v>1875701</v>
      </c>
      <c r="C461" s="47"/>
      <c r="D461" s="43" t="s">
        <v>460</v>
      </c>
      <c r="E461" s="48" t="s">
        <v>29</v>
      </c>
      <c r="F461" s="48" t="s">
        <v>336</v>
      </c>
      <c r="G461" s="48" t="s">
        <v>336</v>
      </c>
      <c r="H461" s="49" t="s">
        <v>1830</v>
      </c>
      <c r="I461" s="41" t="s">
        <v>23</v>
      </c>
      <c r="J461" s="73" t="s">
        <v>1784</v>
      </c>
      <c r="K461" s="75" t="s">
        <v>1785</v>
      </c>
      <c r="L461" s="43" t="s">
        <v>3052</v>
      </c>
      <c r="M461" s="43" t="s">
        <v>3053</v>
      </c>
      <c r="N461" s="44" t="s">
        <v>461</v>
      </c>
      <c r="O461" s="45"/>
      <c r="P461" s="30"/>
      <c r="Q461" s="30"/>
      <c r="R461" s="19">
        <v>1</v>
      </c>
    </row>
    <row r="462" spans="1:18">
      <c r="A462" s="46">
        <v>7342</v>
      </c>
      <c r="B462" s="47">
        <v>1734201</v>
      </c>
      <c r="C462" s="47"/>
      <c r="D462" s="43" t="s">
        <v>237</v>
      </c>
      <c r="E462" s="48" t="s">
        <v>2</v>
      </c>
      <c r="F462" s="48" t="s">
        <v>66</v>
      </c>
      <c r="G462" s="48" t="s">
        <v>66</v>
      </c>
      <c r="H462" s="49" t="s">
        <v>1677</v>
      </c>
      <c r="I462" s="41" t="s">
        <v>10</v>
      </c>
      <c r="J462" s="73" t="s">
        <v>1678</v>
      </c>
      <c r="K462" s="76" t="s">
        <v>1679</v>
      </c>
      <c r="L462" s="43" t="s">
        <v>3054</v>
      </c>
      <c r="M462" s="43" t="s">
        <v>3055</v>
      </c>
      <c r="N462" s="44" t="s">
        <v>238</v>
      </c>
      <c r="O462" s="45" t="s">
        <v>1682</v>
      </c>
      <c r="P462" s="30" t="s">
        <v>3056</v>
      </c>
      <c r="Q462" s="30"/>
      <c r="R462" s="19">
        <v>1</v>
      </c>
    </row>
    <row r="463" spans="1:18">
      <c r="A463" s="46">
        <v>5288</v>
      </c>
      <c r="B463" s="47">
        <v>1528801</v>
      </c>
      <c r="C463" s="47"/>
      <c r="D463" s="43" t="s">
        <v>1601</v>
      </c>
      <c r="E463" s="48" t="s">
        <v>2</v>
      </c>
      <c r="F463" s="48" t="s">
        <v>307</v>
      </c>
      <c r="G463" s="48" t="s">
        <v>295</v>
      </c>
      <c r="H463" s="49" t="s">
        <v>1677</v>
      </c>
      <c r="I463" s="41" t="s">
        <v>26</v>
      </c>
      <c r="J463" s="73" t="s">
        <v>1751</v>
      </c>
      <c r="K463" s="75" t="s">
        <v>1752</v>
      </c>
      <c r="L463" s="43" t="s">
        <v>3057</v>
      </c>
      <c r="M463" s="43" t="s">
        <v>3058</v>
      </c>
      <c r="N463" s="44" t="s">
        <v>1602</v>
      </c>
      <c r="O463" s="45" t="s">
        <v>1682</v>
      </c>
      <c r="P463" s="30" t="s">
        <v>3059</v>
      </c>
      <c r="Q463" s="30"/>
      <c r="R463" s="19">
        <v>1</v>
      </c>
    </row>
    <row r="464" spans="1:18">
      <c r="A464" s="46">
        <v>3500</v>
      </c>
      <c r="B464" s="47">
        <v>1350001</v>
      </c>
      <c r="C464" s="47"/>
      <c r="D464" s="43" t="s">
        <v>1354</v>
      </c>
      <c r="E464" s="48" t="s">
        <v>2</v>
      </c>
      <c r="F464" s="48" t="s">
        <v>295</v>
      </c>
      <c r="G464" s="48" t="s">
        <v>295</v>
      </c>
      <c r="H464" s="49" t="s">
        <v>1687</v>
      </c>
      <c r="I464" s="41" t="s">
        <v>20</v>
      </c>
      <c r="J464" s="73" t="s">
        <v>1756</v>
      </c>
      <c r="K464" s="75" t="s">
        <v>1757</v>
      </c>
      <c r="L464" s="43" t="s">
        <v>3060</v>
      </c>
      <c r="M464" s="43" t="s">
        <v>3061</v>
      </c>
      <c r="N464" s="44" t="s">
        <v>1355</v>
      </c>
      <c r="O464" s="45" t="s">
        <v>1682</v>
      </c>
      <c r="P464" s="30" t="s">
        <v>3062</v>
      </c>
      <c r="Q464" s="30"/>
      <c r="R464" s="19">
        <v>1</v>
      </c>
    </row>
    <row r="465" spans="1:19">
      <c r="A465" s="46">
        <v>8760</v>
      </c>
      <c r="B465" s="47">
        <v>1876001</v>
      </c>
      <c r="C465" s="47"/>
      <c r="D465" s="43" t="s">
        <v>1356</v>
      </c>
      <c r="E465" s="48" t="s">
        <v>15</v>
      </c>
      <c r="F465" s="48" t="s">
        <v>295</v>
      </c>
      <c r="G465" s="48" t="s">
        <v>66</v>
      </c>
      <c r="H465" s="49" t="s">
        <v>1830</v>
      </c>
      <c r="I465" s="41" t="s">
        <v>20</v>
      </c>
      <c r="J465" s="73" t="s">
        <v>1756</v>
      </c>
      <c r="K465" s="75" t="s">
        <v>1757</v>
      </c>
      <c r="L465" s="43" t="s">
        <v>3063</v>
      </c>
      <c r="M465" s="43" t="s">
        <v>3064</v>
      </c>
      <c r="N465" s="44" t="s">
        <v>1357</v>
      </c>
      <c r="O465" s="45" t="s">
        <v>1898</v>
      </c>
      <c r="P465" s="30" t="s">
        <v>1967</v>
      </c>
      <c r="Q465" s="30">
        <v>0.5</v>
      </c>
      <c r="R465" s="19">
        <v>51</v>
      </c>
      <c r="S465" s="23" t="s">
        <v>3065</v>
      </c>
    </row>
    <row r="466" spans="1:19">
      <c r="A466" s="50">
        <v>5301</v>
      </c>
      <c r="B466" s="47">
        <v>1530101</v>
      </c>
      <c r="C466" s="47"/>
      <c r="D466" s="43" t="s">
        <v>699</v>
      </c>
      <c r="E466" s="48" t="s">
        <v>2</v>
      </c>
      <c r="F466" s="48" t="s">
        <v>336</v>
      </c>
      <c r="G466" s="48" t="s">
        <v>336</v>
      </c>
      <c r="H466" s="49" t="s">
        <v>2973</v>
      </c>
      <c r="I466" s="41" t="s">
        <v>12</v>
      </c>
      <c r="J466" s="73" t="s">
        <v>1739</v>
      </c>
      <c r="K466" s="75" t="s">
        <v>1740</v>
      </c>
      <c r="L466" s="43" t="s">
        <v>3066</v>
      </c>
      <c r="M466" s="43" t="s">
        <v>3067</v>
      </c>
      <c r="N466" s="44" t="s">
        <v>700</v>
      </c>
      <c r="O466" s="45" t="s">
        <v>1682</v>
      </c>
      <c r="P466" s="30" t="s">
        <v>3068</v>
      </c>
      <c r="Q466" s="30"/>
      <c r="R466" s="19">
        <v>1</v>
      </c>
    </row>
    <row r="467" spans="1:19">
      <c r="A467" s="47">
        <v>5302</v>
      </c>
      <c r="B467" s="47">
        <v>1530201</v>
      </c>
      <c r="C467" s="47"/>
      <c r="D467" s="43" t="s">
        <v>701</v>
      </c>
      <c r="E467" s="48" t="s">
        <v>2</v>
      </c>
      <c r="F467" s="48" t="s">
        <v>336</v>
      </c>
      <c r="G467" s="48" t="s">
        <v>336</v>
      </c>
      <c r="H467" s="49" t="s">
        <v>1768</v>
      </c>
      <c r="I467" s="41" t="s">
        <v>12</v>
      </c>
      <c r="J467" s="73" t="s">
        <v>1739</v>
      </c>
      <c r="K467" s="75" t="s">
        <v>1740</v>
      </c>
      <c r="L467" s="43" t="s">
        <v>3069</v>
      </c>
      <c r="M467" s="43" t="s">
        <v>3070</v>
      </c>
      <c r="N467" s="44" t="s">
        <v>702</v>
      </c>
      <c r="O467" s="45" t="s">
        <v>1682</v>
      </c>
      <c r="P467" s="30" t="s">
        <v>3071</v>
      </c>
      <c r="Q467" s="30"/>
      <c r="R467" s="19">
        <v>1</v>
      </c>
    </row>
    <row r="468" spans="1:19">
      <c r="A468" s="50">
        <v>5315</v>
      </c>
      <c r="B468" s="47">
        <v>1531501</v>
      </c>
      <c r="C468" s="47"/>
      <c r="D468" s="43" t="s">
        <v>703</v>
      </c>
      <c r="E468" s="48" t="s">
        <v>2</v>
      </c>
      <c r="F468" s="48" t="s">
        <v>336</v>
      </c>
      <c r="G468" s="48" t="s">
        <v>336</v>
      </c>
      <c r="H468" s="49" t="s">
        <v>1677</v>
      </c>
      <c r="I468" s="41" t="s">
        <v>12</v>
      </c>
      <c r="J468" s="73" t="s">
        <v>1739</v>
      </c>
      <c r="K468" s="75" t="s">
        <v>1740</v>
      </c>
      <c r="L468" s="43" t="s">
        <v>3072</v>
      </c>
      <c r="M468" s="43" t="s">
        <v>3073</v>
      </c>
      <c r="N468" s="44" t="s">
        <v>704</v>
      </c>
      <c r="O468" s="45" t="s">
        <v>1682</v>
      </c>
      <c r="P468" s="30" t="s">
        <v>3074</v>
      </c>
      <c r="Q468" s="30"/>
      <c r="R468" s="19">
        <v>1</v>
      </c>
    </row>
    <row r="469" spans="1:19">
      <c r="A469" s="53">
        <v>1910</v>
      </c>
      <c r="B469" s="47">
        <v>1191001</v>
      </c>
      <c r="C469" s="47"/>
      <c r="D469" s="43" t="s">
        <v>463</v>
      </c>
      <c r="E469" s="48" t="s">
        <v>41</v>
      </c>
      <c r="F469" s="48" t="s">
        <v>303</v>
      </c>
      <c r="G469" s="48" t="s">
        <v>1819</v>
      </c>
      <c r="H469" s="49" t="s">
        <v>1943</v>
      </c>
      <c r="I469" s="41" t="s">
        <v>23</v>
      </c>
      <c r="J469" s="73" t="s">
        <v>1784</v>
      </c>
      <c r="K469" s="75" t="s">
        <v>1785</v>
      </c>
      <c r="L469" s="43" t="s">
        <v>3075</v>
      </c>
      <c r="M469" s="43" t="s">
        <v>3076</v>
      </c>
      <c r="N469" s="44" t="s">
        <v>464</v>
      </c>
      <c r="O469" s="45" t="s">
        <v>1682</v>
      </c>
      <c r="P469" s="30" t="s">
        <v>3077</v>
      </c>
      <c r="Q469" s="30"/>
      <c r="R469" s="19">
        <v>1</v>
      </c>
    </row>
    <row r="470" spans="1:19">
      <c r="A470" s="46">
        <v>5321</v>
      </c>
      <c r="B470" s="47">
        <v>1532101</v>
      </c>
      <c r="C470" s="47"/>
      <c r="D470" s="43" t="s">
        <v>240</v>
      </c>
      <c r="E470" s="48" t="s">
        <v>2</v>
      </c>
      <c r="F470" s="48" t="s">
        <v>66</v>
      </c>
      <c r="G470" s="48" t="s">
        <v>66</v>
      </c>
      <c r="H470" s="49" t="s">
        <v>1711</v>
      </c>
      <c r="I470" s="41" t="s">
        <v>10</v>
      </c>
      <c r="J470" s="73" t="s">
        <v>1678</v>
      </c>
      <c r="K470" s="76" t="s">
        <v>1679</v>
      </c>
      <c r="L470" s="43" t="s">
        <v>3078</v>
      </c>
      <c r="M470" s="43" t="s">
        <v>3079</v>
      </c>
      <c r="N470" s="44" t="s">
        <v>241</v>
      </c>
      <c r="O470" s="45" t="s">
        <v>1682</v>
      </c>
      <c r="P470" s="30" t="s">
        <v>3080</v>
      </c>
      <c r="Q470" s="30"/>
      <c r="R470" s="19">
        <v>1</v>
      </c>
    </row>
    <row r="471" spans="1:19">
      <c r="A471" s="52">
        <v>5329</v>
      </c>
      <c r="B471" s="47">
        <v>1532901</v>
      </c>
      <c r="C471" s="47"/>
      <c r="D471" s="43" t="s">
        <v>465</v>
      </c>
      <c r="E471" s="48" t="s">
        <v>2</v>
      </c>
      <c r="F471" s="48" t="s">
        <v>66</v>
      </c>
      <c r="G471" s="48" t="s">
        <v>66</v>
      </c>
      <c r="H471" s="49" t="s">
        <v>1677</v>
      </c>
      <c r="I471" s="41" t="s">
        <v>23</v>
      </c>
      <c r="J471" s="73" t="s">
        <v>1784</v>
      </c>
      <c r="K471" s="75" t="s">
        <v>1785</v>
      </c>
      <c r="L471" s="43" t="s">
        <v>3081</v>
      </c>
      <c r="M471" s="43" t="s">
        <v>3082</v>
      </c>
      <c r="N471" s="44" t="s">
        <v>466</v>
      </c>
      <c r="O471" s="45" t="s">
        <v>1682</v>
      </c>
      <c r="P471" s="30" t="s">
        <v>3083</v>
      </c>
      <c r="Q471" s="30"/>
      <c r="R471" s="19">
        <v>1</v>
      </c>
    </row>
    <row r="472" spans="1:19">
      <c r="A472" s="47">
        <v>5342</v>
      </c>
      <c r="B472" s="47">
        <v>1534201</v>
      </c>
      <c r="C472" s="47"/>
      <c r="D472" s="43" t="s">
        <v>883</v>
      </c>
      <c r="E472" s="48" t="s">
        <v>2</v>
      </c>
      <c r="F472" s="48" t="s">
        <v>357</v>
      </c>
      <c r="G472" s="48" t="s">
        <v>1819</v>
      </c>
      <c r="H472" s="49" t="s">
        <v>1677</v>
      </c>
      <c r="I472" s="41" t="s">
        <v>1721</v>
      </c>
      <c r="J472" s="73"/>
      <c r="K472" s="75" t="s">
        <v>1722</v>
      </c>
      <c r="L472" s="43" t="s">
        <v>3084</v>
      </c>
      <c r="M472" s="43" t="s">
        <v>3085</v>
      </c>
      <c r="N472" s="44" t="s">
        <v>884</v>
      </c>
      <c r="O472" s="45" t="s">
        <v>1682</v>
      </c>
      <c r="P472" s="30" t="s">
        <v>3086</v>
      </c>
      <c r="Q472" s="30"/>
      <c r="R472" s="19">
        <v>1</v>
      </c>
    </row>
    <row r="473" spans="1:19">
      <c r="A473" s="46">
        <v>8768</v>
      </c>
      <c r="B473" s="47">
        <v>1876801</v>
      </c>
      <c r="C473" s="47"/>
      <c r="D473" s="43" t="s">
        <v>1123</v>
      </c>
      <c r="E473" s="48" t="s">
        <v>15</v>
      </c>
      <c r="F473" s="48" t="s">
        <v>303</v>
      </c>
      <c r="G473" s="48" t="s">
        <v>1819</v>
      </c>
      <c r="H473" s="49" t="s">
        <v>1830</v>
      </c>
      <c r="I473" s="41" t="s">
        <v>1820</v>
      </c>
      <c r="J473" s="73" t="s">
        <v>1821</v>
      </c>
      <c r="K473" s="75" t="s">
        <v>1822</v>
      </c>
      <c r="L473" s="43" t="s">
        <v>3087</v>
      </c>
      <c r="M473" s="43" t="s">
        <v>3088</v>
      </c>
      <c r="N473" s="44" t="s">
        <v>1124</v>
      </c>
      <c r="O473" s="45" t="s">
        <v>1898</v>
      </c>
      <c r="P473" s="30" t="s">
        <v>3089</v>
      </c>
      <c r="Q473" s="30">
        <v>1</v>
      </c>
      <c r="R473" s="19">
        <v>1</v>
      </c>
    </row>
    <row r="474" spans="1:19">
      <c r="A474" s="50">
        <v>6878</v>
      </c>
      <c r="B474" s="47">
        <v>1687801</v>
      </c>
      <c r="C474" s="47"/>
      <c r="D474" s="43" t="s">
        <v>705</v>
      </c>
      <c r="E474" s="48" t="s">
        <v>2</v>
      </c>
      <c r="F474" s="48" t="s">
        <v>336</v>
      </c>
      <c r="G474" s="48" t="s">
        <v>336</v>
      </c>
      <c r="H474" s="49" t="s">
        <v>1711</v>
      </c>
      <c r="I474" s="41" t="s">
        <v>12</v>
      </c>
      <c r="J474" s="73" t="s">
        <v>1739</v>
      </c>
      <c r="K474" s="75" t="s">
        <v>1740</v>
      </c>
      <c r="L474" s="43" t="s">
        <v>3090</v>
      </c>
      <c r="M474" s="43" t="s">
        <v>3091</v>
      </c>
      <c r="N474" s="44" t="s">
        <v>706</v>
      </c>
      <c r="O474" s="45" t="s">
        <v>1682</v>
      </c>
      <c r="P474" s="30" t="s">
        <v>3092</v>
      </c>
      <c r="Q474" s="30"/>
      <c r="R474" s="19">
        <v>1</v>
      </c>
    </row>
    <row r="475" spans="1:19">
      <c r="A475" s="46">
        <v>5384</v>
      </c>
      <c r="B475" s="47">
        <v>1538401</v>
      </c>
      <c r="C475" s="47"/>
      <c r="D475" s="43" t="s">
        <v>467</v>
      </c>
      <c r="E475" s="48" t="s">
        <v>2</v>
      </c>
      <c r="F475" s="48" t="s">
        <v>307</v>
      </c>
      <c r="G475" s="48" t="s">
        <v>336</v>
      </c>
      <c r="H475" s="49" t="s">
        <v>1764</v>
      </c>
      <c r="I475" s="41" t="s">
        <v>26</v>
      </c>
      <c r="J475" s="73" t="s">
        <v>1751</v>
      </c>
      <c r="K475" s="75" t="s">
        <v>1752</v>
      </c>
      <c r="L475" s="43" t="s">
        <v>3093</v>
      </c>
      <c r="M475" s="43" t="s">
        <v>3094</v>
      </c>
      <c r="N475" s="44" t="s">
        <v>468</v>
      </c>
      <c r="O475" s="45" t="s">
        <v>1682</v>
      </c>
      <c r="P475" s="30" t="s">
        <v>3095</v>
      </c>
      <c r="Q475" s="30"/>
      <c r="R475" s="19">
        <v>1</v>
      </c>
    </row>
    <row r="476" spans="1:19">
      <c r="A476" s="53">
        <v>8677</v>
      </c>
      <c r="B476" s="47">
        <v>1867701</v>
      </c>
      <c r="C476" s="47"/>
      <c r="D476" s="43" t="s">
        <v>469</v>
      </c>
      <c r="E476" s="48" t="s">
        <v>29</v>
      </c>
      <c r="F476" s="48" t="s">
        <v>336</v>
      </c>
      <c r="G476" s="48" t="s">
        <v>336</v>
      </c>
      <c r="H476" s="49" t="s">
        <v>1830</v>
      </c>
      <c r="I476" s="41" t="s">
        <v>23</v>
      </c>
      <c r="J476" s="73" t="s">
        <v>1784</v>
      </c>
      <c r="K476" s="75" t="s">
        <v>1785</v>
      </c>
      <c r="L476" s="43" t="s">
        <v>3096</v>
      </c>
      <c r="M476" s="43" t="s">
        <v>3097</v>
      </c>
      <c r="N476" s="44" t="s">
        <v>470</v>
      </c>
      <c r="O476" s="45"/>
      <c r="P476" s="30"/>
      <c r="Q476" s="30"/>
      <c r="R476" s="19">
        <v>1</v>
      </c>
    </row>
    <row r="477" spans="1:19">
      <c r="A477" s="52">
        <v>2313</v>
      </c>
      <c r="B477" s="47">
        <v>1231301</v>
      </c>
      <c r="C477" s="47"/>
      <c r="D477" s="43" t="s">
        <v>471</v>
      </c>
      <c r="E477" s="48" t="s">
        <v>2</v>
      </c>
      <c r="F477" s="48" t="s">
        <v>66</v>
      </c>
      <c r="G477" s="48" t="s">
        <v>66</v>
      </c>
      <c r="H477" s="49" t="s">
        <v>1677</v>
      </c>
      <c r="I477" s="41" t="s">
        <v>23</v>
      </c>
      <c r="J477" s="73" t="s">
        <v>1784</v>
      </c>
      <c r="K477" s="75" t="s">
        <v>1785</v>
      </c>
      <c r="L477" s="43" t="s">
        <v>3098</v>
      </c>
      <c r="M477" s="43" t="s">
        <v>3099</v>
      </c>
      <c r="N477" s="44" t="s">
        <v>472</v>
      </c>
      <c r="O477" s="45" t="s">
        <v>1682</v>
      </c>
      <c r="P477" s="30" t="s">
        <v>3100</v>
      </c>
      <c r="Q477" s="30"/>
      <c r="R477" s="19">
        <v>1</v>
      </c>
    </row>
    <row r="478" spans="1:19">
      <c r="A478" s="47">
        <v>5397</v>
      </c>
      <c r="B478" s="47">
        <v>1539701</v>
      </c>
      <c r="C478" s="47"/>
      <c r="D478" s="43" t="s">
        <v>885</v>
      </c>
      <c r="E478" s="48" t="s">
        <v>2</v>
      </c>
      <c r="F478" s="48" t="s">
        <v>357</v>
      </c>
      <c r="G478" s="48" t="s">
        <v>1819</v>
      </c>
      <c r="H478" s="49" t="s">
        <v>1677</v>
      </c>
      <c r="I478" s="41" t="s">
        <v>1721</v>
      </c>
      <c r="J478" s="73"/>
      <c r="K478" s="75" t="s">
        <v>1722</v>
      </c>
      <c r="L478" s="43" t="s">
        <v>3101</v>
      </c>
      <c r="M478" s="43" t="s">
        <v>3102</v>
      </c>
      <c r="N478" s="44" t="s">
        <v>886</v>
      </c>
      <c r="O478" s="45" t="s">
        <v>1682</v>
      </c>
      <c r="P478" s="30" t="s">
        <v>3103</v>
      </c>
      <c r="Q478" s="30"/>
      <c r="R478" s="19">
        <v>1</v>
      </c>
    </row>
    <row r="479" spans="1:19">
      <c r="A479" s="52">
        <v>7402</v>
      </c>
      <c r="B479" s="47">
        <v>1740201</v>
      </c>
      <c r="C479" s="47"/>
      <c r="D479" s="43" t="s">
        <v>1125</v>
      </c>
      <c r="E479" s="48" t="s">
        <v>2</v>
      </c>
      <c r="F479" s="48" t="s">
        <v>303</v>
      </c>
      <c r="G479" s="48" t="s">
        <v>1819</v>
      </c>
      <c r="H479" s="49" t="s">
        <v>1677</v>
      </c>
      <c r="I479" s="41" t="s">
        <v>1820</v>
      </c>
      <c r="J479" s="73" t="s">
        <v>1821</v>
      </c>
      <c r="K479" s="75" t="s">
        <v>1822</v>
      </c>
      <c r="L479" s="43" t="s">
        <v>3104</v>
      </c>
      <c r="M479" s="43" t="s">
        <v>3105</v>
      </c>
      <c r="N479" s="44" t="s">
        <v>1126</v>
      </c>
      <c r="O479" s="45" t="s">
        <v>1682</v>
      </c>
      <c r="P479" s="30" t="s">
        <v>3106</v>
      </c>
      <c r="Q479" s="30"/>
      <c r="R479" s="19">
        <v>1</v>
      </c>
    </row>
    <row r="480" spans="1:19">
      <c r="A480" s="47">
        <v>8240</v>
      </c>
      <c r="B480" s="47">
        <v>1824001</v>
      </c>
      <c r="C480" s="47"/>
      <c r="D480" s="43" t="s">
        <v>887</v>
      </c>
      <c r="E480" s="48" t="s">
        <v>3</v>
      </c>
      <c r="F480" s="48" t="s">
        <v>357</v>
      </c>
      <c r="G480" s="48" t="s">
        <v>1819</v>
      </c>
      <c r="H480" s="49" t="s">
        <v>1826</v>
      </c>
      <c r="I480" s="41" t="s">
        <v>1721</v>
      </c>
      <c r="J480" s="73"/>
      <c r="K480" s="75" t="s">
        <v>1722</v>
      </c>
      <c r="L480" s="43" t="s">
        <v>3107</v>
      </c>
      <c r="M480" s="43" t="s">
        <v>3108</v>
      </c>
      <c r="N480" s="44" t="s">
        <v>888</v>
      </c>
      <c r="O480" s="45" t="s">
        <v>1747</v>
      </c>
      <c r="P480" s="30" t="s">
        <v>3109</v>
      </c>
      <c r="Q480" s="30">
        <v>0.5</v>
      </c>
      <c r="R480" s="19">
        <v>25</v>
      </c>
    </row>
    <row r="481" spans="1:19">
      <c r="A481" s="47">
        <v>5404</v>
      </c>
      <c r="B481" s="47">
        <v>1540401</v>
      </c>
      <c r="C481" s="47"/>
      <c r="D481" s="43" t="s">
        <v>889</v>
      </c>
      <c r="E481" s="48" t="s">
        <v>2</v>
      </c>
      <c r="F481" s="48" t="s">
        <v>357</v>
      </c>
      <c r="G481" s="48" t="s">
        <v>1819</v>
      </c>
      <c r="H481" s="49" t="s">
        <v>1677</v>
      </c>
      <c r="I481" s="41" t="s">
        <v>1721</v>
      </c>
      <c r="J481" s="73"/>
      <c r="K481" s="75" t="s">
        <v>1722</v>
      </c>
      <c r="L481" s="43" t="s">
        <v>3110</v>
      </c>
      <c r="M481" s="43" t="s">
        <v>3111</v>
      </c>
      <c r="N481" s="44" t="s">
        <v>890</v>
      </c>
      <c r="O481" s="45" t="s">
        <v>1682</v>
      </c>
      <c r="P481" s="30" t="s">
        <v>3112</v>
      </c>
      <c r="Q481" s="30"/>
      <c r="R481" s="19">
        <v>1</v>
      </c>
    </row>
    <row r="482" spans="1:19">
      <c r="A482" s="53">
        <v>8916</v>
      </c>
      <c r="B482" s="47">
        <v>1891601</v>
      </c>
      <c r="C482" s="47"/>
      <c r="D482" s="43" t="s">
        <v>473</v>
      </c>
      <c r="E482" s="48" t="s">
        <v>29</v>
      </c>
      <c r="F482" s="48" t="s">
        <v>357</v>
      </c>
      <c r="G482" s="48" t="s">
        <v>1819</v>
      </c>
      <c r="H482" s="49" t="s">
        <v>1830</v>
      </c>
      <c r="I482" s="41" t="s">
        <v>23</v>
      </c>
      <c r="J482" s="73" t="s">
        <v>1784</v>
      </c>
      <c r="K482" s="75" t="s">
        <v>1785</v>
      </c>
      <c r="L482" s="43" t="s">
        <v>3113</v>
      </c>
      <c r="M482" s="43" t="s">
        <v>3114</v>
      </c>
      <c r="N482" s="44" t="s">
        <v>474</v>
      </c>
      <c r="O482" s="45"/>
      <c r="P482" s="30"/>
      <c r="Q482" s="30"/>
      <c r="R482" s="19">
        <v>1</v>
      </c>
    </row>
    <row r="483" spans="1:19">
      <c r="A483" s="46">
        <v>5411</v>
      </c>
      <c r="B483" s="47">
        <v>1541101</v>
      </c>
      <c r="C483" s="47"/>
      <c r="D483" s="43" t="s">
        <v>1603</v>
      </c>
      <c r="E483" s="48" t="s">
        <v>2</v>
      </c>
      <c r="F483" s="48" t="s">
        <v>307</v>
      </c>
      <c r="G483" s="48" t="s">
        <v>336</v>
      </c>
      <c r="H483" s="49" t="s">
        <v>1711</v>
      </c>
      <c r="I483" s="41" t="s">
        <v>11</v>
      </c>
      <c r="J483" s="73" t="s">
        <v>1688</v>
      </c>
      <c r="K483" s="75" t="s">
        <v>1689</v>
      </c>
      <c r="L483" s="43" t="s">
        <v>3115</v>
      </c>
      <c r="M483" s="43" t="s">
        <v>3116</v>
      </c>
      <c r="N483" s="44" t="s">
        <v>1604</v>
      </c>
      <c r="O483" s="45" t="s">
        <v>1682</v>
      </c>
      <c r="P483" s="30" t="s">
        <v>3117</v>
      </c>
      <c r="Q483" s="30"/>
      <c r="R483" s="19">
        <v>1</v>
      </c>
    </row>
    <row r="484" spans="1:19">
      <c r="A484" s="46">
        <v>8255</v>
      </c>
      <c r="B484" s="47">
        <v>1825501</v>
      </c>
      <c r="C484" s="47"/>
      <c r="D484" s="43" t="s">
        <v>1358</v>
      </c>
      <c r="E484" s="48" t="s">
        <v>3</v>
      </c>
      <c r="F484" s="48" t="s">
        <v>295</v>
      </c>
      <c r="G484" s="48" t="s">
        <v>66</v>
      </c>
      <c r="H484" s="49" t="s">
        <v>1826</v>
      </c>
      <c r="I484" s="41" t="s">
        <v>20</v>
      </c>
      <c r="J484" s="73" t="s">
        <v>1756</v>
      </c>
      <c r="K484" s="75" t="s">
        <v>1757</v>
      </c>
      <c r="L484" s="43" t="s">
        <v>3118</v>
      </c>
      <c r="M484" s="43" t="s">
        <v>3119</v>
      </c>
      <c r="N484" s="44" t="s">
        <v>1359</v>
      </c>
      <c r="O484" s="45" t="s">
        <v>1747</v>
      </c>
      <c r="P484" s="30" t="s">
        <v>2010</v>
      </c>
      <c r="Q484" s="30">
        <v>0.5</v>
      </c>
      <c r="R484" s="19">
        <v>8</v>
      </c>
    </row>
    <row r="485" spans="1:19">
      <c r="A485" s="46">
        <v>8259</v>
      </c>
      <c r="B485" s="47">
        <v>1825901</v>
      </c>
      <c r="C485" s="47"/>
      <c r="D485" s="43" t="s">
        <v>1127</v>
      </c>
      <c r="E485" s="48" t="s">
        <v>3</v>
      </c>
      <c r="F485" s="48" t="s">
        <v>303</v>
      </c>
      <c r="G485" s="48" t="s">
        <v>1819</v>
      </c>
      <c r="H485" s="49" t="s">
        <v>1826</v>
      </c>
      <c r="I485" s="41" t="s">
        <v>1820</v>
      </c>
      <c r="J485" s="73" t="s">
        <v>1821</v>
      </c>
      <c r="K485" s="75" t="s">
        <v>1822</v>
      </c>
      <c r="L485" s="43" t="s">
        <v>3120</v>
      </c>
      <c r="M485" s="43" t="s">
        <v>3121</v>
      </c>
      <c r="N485" s="44" t="s">
        <v>1128</v>
      </c>
      <c r="O485" s="45" t="s">
        <v>1747</v>
      </c>
      <c r="P485" s="30" t="s">
        <v>3122</v>
      </c>
      <c r="Q485" s="30">
        <v>0.5</v>
      </c>
      <c r="R485" s="19">
        <v>39</v>
      </c>
    </row>
    <row r="486" spans="1:19">
      <c r="A486" s="53">
        <v>5425</v>
      </c>
      <c r="B486" s="47">
        <v>1542501</v>
      </c>
      <c r="C486" s="47"/>
      <c r="D486" s="43" t="s">
        <v>476</v>
      </c>
      <c r="E486" s="48" t="s">
        <v>2</v>
      </c>
      <c r="F486" s="48" t="s">
        <v>336</v>
      </c>
      <c r="G486" s="48" t="s">
        <v>336</v>
      </c>
      <c r="H486" s="49" t="s">
        <v>1677</v>
      </c>
      <c r="I486" s="41" t="s">
        <v>23</v>
      </c>
      <c r="J486" s="73" t="s">
        <v>1784</v>
      </c>
      <c r="K486" s="75" t="s">
        <v>1785</v>
      </c>
      <c r="L486" s="43" t="s">
        <v>3123</v>
      </c>
      <c r="M486" s="43" t="s">
        <v>3124</v>
      </c>
      <c r="N486" s="44" t="s">
        <v>477</v>
      </c>
      <c r="O486" s="45" t="s">
        <v>1682</v>
      </c>
      <c r="P486" s="30" t="s">
        <v>3125</v>
      </c>
      <c r="Q486" s="30"/>
      <c r="R486" s="19">
        <v>1</v>
      </c>
    </row>
    <row r="487" spans="1:19">
      <c r="A487" s="50">
        <v>5438</v>
      </c>
      <c r="B487" s="47">
        <v>1543801</v>
      </c>
      <c r="C487" s="47"/>
      <c r="D487" s="43" t="s">
        <v>707</v>
      </c>
      <c r="E487" s="48" t="s">
        <v>2</v>
      </c>
      <c r="F487" s="48" t="s">
        <v>336</v>
      </c>
      <c r="G487" s="48" t="s">
        <v>336</v>
      </c>
      <c r="H487" s="49" t="s">
        <v>1711</v>
      </c>
      <c r="I487" s="41" t="s">
        <v>12</v>
      </c>
      <c r="J487" s="73" t="s">
        <v>1739</v>
      </c>
      <c r="K487" s="75" t="s">
        <v>1740</v>
      </c>
      <c r="L487" s="43" t="s">
        <v>3126</v>
      </c>
      <c r="M487" s="43" t="s">
        <v>3127</v>
      </c>
      <c r="N487" s="44" t="s">
        <v>708</v>
      </c>
      <c r="O487" s="45" t="s">
        <v>1682</v>
      </c>
      <c r="P487" s="30" t="s">
        <v>3128</v>
      </c>
      <c r="Q487" s="30"/>
      <c r="R487" s="19">
        <v>1</v>
      </c>
    </row>
    <row r="488" spans="1:19">
      <c r="A488" s="47">
        <v>9329</v>
      </c>
      <c r="B488" s="47">
        <v>1932901</v>
      </c>
      <c r="C488" s="47"/>
      <c r="D488" s="43" t="s">
        <v>479</v>
      </c>
      <c r="E488" s="48" t="s">
        <v>37</v>
      </c>
      <c r="F488" s="48" t="s">
        <v>385</v>
      </c>
      <c r="G488" s="48" t="s">
        <v>385</v>
      </c>
      <c r="H488" s="49" t="s">
        <v>385</v>
      </c>
      <c r="I488" s="41" t="s">
        <v>23</v>
      </c>
      <c r="J488" s="73" t="s">
        <v>1784</v>
      </c>
      <c r="K488" s="75" t="s">
        <v>1785</v>
      </c>
      <c r="L488" s="43" t="s">
        <v>3129</v>
      </c>
      <c r="M488" s="43" t="s">
        <v>3130</v>
      </c>
      <c r="N488" s="44" t="s">
        <v>480</v>
      </c>
      <c r="O488" s="45" t="s">
        <v>2381</v>
      </c>
      <c r="P488" s="30" t="s">
        <v>3131</v>
      </c>
      <c r="Q488" s="30"/>
      <c r="R488" s="19">
        <v>1</v>
      </c>
    </row>
    <row r="489" spans="1:19">
      <c r="A489" s="52">
        <v>5446</v>
      </c>
      <c r="B489" s="47">
        <v>1544601</v>
      </c>
      <c r="C489" s="47"/>
      <c r="D489" s="43" t="s">
        <v>1129</v>
      </c>
      <c r="E489" s="48" t="s">
        <v>2</v>
      </c>
      <c r="F489" s="48" t="s">
        <v>303</v>
      </c>
      <c r="G489" s="48" t="s">
        <v>1819</v>
      </c>
      <c r="H489" s="49" t="s">
        <v>1677</v>
      </c>
      <c r="I489" s="41" t="s">
        <v>1820</v>
      </c>
      <c r="J489" s="73" t="s">
        <v>1821</v>
      </c>
      <c r="K489" s="75" t="s">
        <v>1822</v>
      </c>
      <c r="L489" s="43" t="s">
        <v>3132</v>
      </c>
      <c r="M489" s="43" t="s">
        <v>3133</v>
      </c>
      <c r="N489" s="44" t="s">
        <v>1130</v>
      </c>
      <c r="O489" s="45" t="s">
        <v>1682</v>
      </c>
      <c r="P489" s="30" t="s">
        <v>3134</v>
      </c>
      <c r="Q489" s="30"/>
      <c r="R489" s="19">
        <v>1</v>
      </c>
    </row>
    <row r="490" spans="1:19">
      <c r="A490" s="46">
        <v>8779</v>
      </c>
      <c r="B490" s="47">
        <v>1877901</v>
      </c>
      <c r="C490" s="47">
        <v>1764339</v>
      </c>
      <c r="D490" s="43" t="s">
        <v>242</v>
      </c>
      <c r="E490" s="48" t="s">
        <v>15</v>
      </c>
      <c r="F490" s="48" t="s">
        <v>66</v>
      </c>
      <c r="G490" s="48" t="s">
        <v>66</v>
      </c>
      <c r="H490" s="49" t="s">
        <v>1830</v>
      </c>
      <c r="I490" s="41" t="s">
        <v>10</v>
      </c>
      <c r="J490" s="73" t="s">
        <v>1678</v>
      </c>
      <c r="K490" s="76" t="s">
        <v>1679</v>
      </c>
      <c r="L490" s="43" t="s">
        <v>3135</v>
      </c>
      <c r="M490" s="43" t="s">
        <v>3136</v>
      </c>
      <c r="N490" s="44" t="s">
        <v>243</v>
      </c>
      <c r="O490" s="45" t="s">
        <v>1898</v>
      </c>
      <c r="P490" s="30" t="s">
        <v>3137</v>
      </c>
      <c r="Q490" s="30"/>
      <c r="R490" s="19">
        <v>1</v>
      </c>
    </row>
    <row r="491" spans="1:19">
      <c r="A491" s="51">
        <v>7614</v>
      </c>
      <c r="B491" s="47">
        <v>1761401</v>
      </c>
      <c r="C491" s="47"/>
      <c r="D491" s="43" t="s">
        <v>1605</v>
      </c>
      <c r="E491" s="48" t="s">
        <v>15</v>
      </c>
      <c r="F491" s="48" t="s">
        <v>307</v>
      </c>
      <c r="G491" s="48" t="s">
        <v>336</v>
      </c>
      <c r="H491" s="49" t="s">
        <v>1830</v>
      </c>
      <c r="I491" s="41" t="s">
        <v>11</v>
      </c>
      <c r="J491" s="73" t="s">
        <v>1688</v>
      </c>
      <c r="K491" s="75" t="s">
        <v>1689</v>
      </c>
      <c r="L491" s="43" t="s">
        <v>3138</v>
      </c>
      <c r="M491" s="43" t="s">
        <v>3139</v>
      </c>
      <c r="N491" s="44" t="s">
        <v>1606</v>
      </c>
      <c r="O491" s="45" t="s">
        <v>1747</v>
      </c>
      <c r="P491" s="30" t="s">
        <v>2006</v>
      </c>
      <c r="Q491" s="30">
        <v>0.5</v>
      </c>
      <c r="R491" s="19">
        <v>36</v>
      </c>
      <c r="S491" s="23" t="s">
        <v>3140</v>
      </c>
    </row>
    <row r="492" spans="1:19">
      <c r="A492" s="52">
        <v>5452</v>
      </c>
      <c r="B492" s="47">
        <v>1545201</v>
      </c>
      <c r="C492" s="47"/>
      <c r="D492" s="43" t="s">
        <v>1131</v>
      </c>
      <c r="E492" s="48" t="s">
        <v>13</v>
      </c>
      <c r="F492" s="48" t="s">
        <v>303</v>
      </c>
      <c r="G492" s="48" t="s">
        <v>1819</v>
      </c>
      <c r="H492" s="49" t="s">
        <v>1677</v>
      </c>
      <c r="I492" s="41" t="s">
        <v>1820</v>
      </c>
      <c r="J492" s="73" t="s">
        <v>1821</v>
      </c>
      <c r="K492" s="75" t="s">
        <v>1822</v>
      </c>
      <c r="L492" s="43" t="s">
        <v>3141</v>
      </c>
      <c r="M492" s="43" t="s">
        <v>3142</v>
      </c>
      <c r="N492" s="44" t="s">
        <v>1132</v>
      </c>
      <c r="O492" s="45" t="s">
        <v>1682</v>
      </c>
      <c r="P492" s="30" t="s">
        <v>3143</v>
      </c>
      <c r="Q492" s="30"/>
      <c r="R492" s="19">
        <v>1</v>
      </c>
    </row>
    <row r="493" spans="1:19">
      <c r="A493" s="52">
        <v>5459</v>
      </c>
      <c r="B493" s="47">
        <v>1545901</v>
      </c>
      <c r="C493" s="47"/>
      <c r="D493" s="43" t="s">
        <v>1133</v>
      </c>
      <c r="E493" s="48" t="s">
        <v>2</v>
      </c>
      <c r="F493" s="48" t="s">
        <v>303</v>
      </c>
      <c r="G493" s="48" t="s">
        <v>1819</v>
      </c>
      <c r="H493" s="49" t="s">
        <v>1677</v>
      </c>
      <c r="I493" s="41" t="s">
        <v>1820</v>
      </c>
      <c r="J493" s="73" t="s">
        <v>1821</v>
      </c>
      <c r="K493" s="75" t="s">
        <v>1822</v>
      </c>
      <c r="L493" s="43" t="s">
        <v>3144</v>
      </c>
      <c r="M493" s="43" t="s">
        <v>3145</v>
      </c>
      <c r="N493" s="44" t="s">
        <v>1134</v>
      </c>
      <c r="O493" s="45" t="s">
        <v>1682</v>
      </c>
      <c r="P493" s="30" t="s">
        <v>3146</v>
      </c>
      <c r="Q493" s="30"/>
      <c r="R493" s="19">
        <v>1</v>
      </c>
    </row>
    <row r="494" spans="1:19">
      <c r="A494" s="46">
        <v>5466</v>
      </c>
      <c r="B494" s="47">
        <v>1546601</v>
      </c>
      <c r="C494" s="47"/>
      <c r="D494" s="43" t="s">
        <v>1607</v>
      </c>
      <c r="E494" s="48" t="s">
        <v>2</v>
      </c>
      <c r="F494" s="48" t="s">
        <v>307</v>
      </c>
      <c r="G494" s="48" t="s">
        <v>336</v>
      </c>
      <c r="H494" s="49" t="s">
        <v>1677</v>
      </c>
      <c r="I494" s="41" t="s">
        <v>11</v>
      </c>
      <c r="J494" s="73" t="s">
        <v>1688</v>
      </c>
      <c r="K494" s="75" t="s">
        <v>1689</v>
      </c>
      <c r="L494" s="43" t="s">
        <v>3147</v>
      </c>
      <c r="M494" s="43" t="s">
        <v>3148</v>
      </c>
      <c r="N494" s="44" t="s">
        <v>1608</v>
      </c>
      <c r="O494" s="45" t="s">
        <v>1682</v>
      </c>
      <c r="P494" s="30" t="s">
        <v>3149</v>
      </c>
      <c r="Q494" s="30"/>
      <c r="R494" s="19">
        <v>1</v>
      </c>
    </row>
    <row r="495" spans="1:19">
      <c r="A495" s="52">
        <v>5479</v>
      </c>
      <c r="B495" s="47">
        <v>1547901</v>
      </c>
      <c r="C495" s="47"/>
      <c r="D495" s="43" t="s">
        <v>1135</v>
      </c>
      <c r="E495" s="48" t="s">
        <v>2</v>
      </c>
      <c r="F495" s="48" t="s">
        <v>303</v>
      </c>
      <c r="G495" s="48" t="s">
        <v>1819</v>
      </c>
      <c r="H495" s="49" t="s">
        <v>1677</v>
      </c>
      <c r="I495" s="41" t="s">
        <v>1820</v>
      </c>
      <c r="J495" s="73" t="s">
        <v>1821</v>
      </c>
      <c r="K495" s="75" t="s">
        <v>1822</v>
      </c>
      <c r="L495" s="43" t="s">
        <v>3150</v>
      </c>
      <c r="M495" s="43" t="s">
        <v>3151</v>
      </c>
      <c r="N495" s="44" t="s">
        <v>1136</v>
      </c>
      <c r="O495" s="45" t="s">
        <v>1682</v>
      </c>
      <c r="P495" s="30" t="s">
        <v>3152</v>
      </c>
      <c r="Q495" s="30"/>
      <c r="R495" s="19">
        <v>1</v>
      </c>
    </row>
    <row r="496" spans="1:19">
      <c r="A496" s="47">
        <v>8264</v>
      </c>
      <c r="B496" s="47">
        <v>1826401</v>
      </c>
      <c r="C496" s="47"/>
      <c r="D496" s="43" t="s">
        <v>709</v>
      </c>
      <c r="E496" s="48" t="s">
        <v>3</v>
      </c>
      <c r="F496" s="48" t="s">
        <v>336</v>
      </c>
      <c r="G496" s="48" t="s">
        <v>336</v>
      </c>
      <c r="H496" s="49" t="s">
        <v>1826</v>
      </c>
      <c r="I496" s="41" t="s">
        <v>12</v>
      </c>
      <c r="J496" s="73" t="s">
        <v>1739</v>
      </c>
      <c r="K496" s="75" t="s">
        <v>1740</v>
      </c>
      <c r="L496" s="43" t="s">
        <v>3153</v>
      </c>
      <c r="M496" s="43" t="s">
        <v>3154</v>
      </c>
      <c r="N496" s="44" t="s">
        <v>710</v>
      </c>
      <c r="O496" s="45" t="s">
        <v>1747</v>
      </c>
      <c r="P496" s="30" t="s">
        <v>2402</v>
      </c>
      <c r="Q496" s="30">
        <v>0.5</v>
      </c>
      <c r="R496" s="19">
        <v>17</v>
      </c>
    </row>
    <row r="497" spans="1:19">
      <c r="A497" s="47">
        <v>8268</v>
      </c>
      <c r="B497" s="47">
        <v>1826801</v>
      </c>
      <c r="C497" s="47"/>
      <c r="D497" s="43" t="s">
        <v>711</v>
      </c>
      <c r="E497" s="48" t="s">
        <v>3</v>
      </c>
      <c r="F497" s="48" t="s">
        <v>336</v>
      </c>
      <c r="G497" s="48" t="s">
        <v>336</v>
      </c>
      <c r="H497" s="49" t="s">
        <v>1826</v>
      </c>
      <c r="I497" s="41" t="s">
        <v>12</v>
      </c>
      <c r="J497" s="73" t="s">
        <v>1739</v>
      </c>
      <c r="K497" s="75" t="s">
        <v>1740</v>
      </c>
      <c r="L497" s="43" t="s">
        <v>3155</v>
      </c>
      <c r="M497" s="43" t="s">
        <v>3156</v>
      </c>
      <c r="N497" s="44" t="s">
        <v>712</v>
      </c>
      <c r="O497" s="45" t="s">
        <v>1747</v>
      </c>
      <c r="P497" s="30" t="s">
        <v>3157</v>
      </c>
      <c r="Q497" s="30">
        <v>0.5</v>
      </c>
      <c r="R497" s="19">
        <v>34</v>
      </c>
    </row>
    <row r="498" spans="1:19">
      <c r="A498" s="47">
        <v>8786</v>
      </c>
      <c r="B498" s="47">
        <v>1878601</v>
      </c>
      <c r="C498" s="47"/>
      <c r="D498" s="43" t="s">
        <v>891</v>
      </c>
      <c r="E498" s="48" t="s">
        <v>15</v>
      </c>
      <c r="F498" s="48" t="s">
        <v>357</v>
      </c>
      <c r="G498" s="48" t="s">
        <v>1819</v>
      </c>
      <c r="H498" s="49" t="s">
        <v>1830</v>
      </c>
      <c r="I498" s="41" t="s">
        <v>1721</v>
      </c>
      <c r="J498" s="73"/>
      <c r="K498" s="75" t="s">
        <v>1722</v>
      </c>
      <c r="L498" s="43" t="s">
        <v>3158</v>
      </c>
      <c r="M498" s="43" t="s">
        <v>3159</v>
      </c>
      <c r="N498" s="44" t="s">
        <v>892</v>
      </c>
      <c r="O498" s="45" t="s">
        <v>1898</v>
      </c>
      <c r="P498" s="30" t="s">
        <v>3160</v>
      </c>
      <c r="Q498" s="30">
        <v>1</v>
      </c>
      <c r="R498" s="19">
        <v>1</v>
      </c>
    </row>
    <row r="499" spans="1:19">
      <c r="A499" s="47">
        <v>5603</v>
      </c>
      <c r="B499" s="47">
        <v>1560301</v>
      </c>
      <c r="C499" s="47"/>
      <c r="D499" s="43" t="s">
        <v>893</v>
      </c>
      <c r="E499" s="48" t="s">
        <v>2</v>
      </c>
      <c r="F499" s="48" t="s">
        <v>357</v>
      </c>
      <c r="G499" s="48" t="s">
        <v>1819</v>
      </c>
      <c r="H499" s="49" t="s">
        <v>1677</v>
      </c>
      <c r="I499" s="41" t="s">
        <v>1721</v>
      </c>
      <c r="J499" s="73"/>
      <c r="K499" s="75" t="s">
        <v>1722</v>
      </c>
      <c r="L499" s="43" t="s">
        <v>3161</v>
      </c>
      <c r="M499" s="43" t="s">
        <v>3162</v>
      </c>
      <c r="N499" s="44" t="s">
        <v>894</v>
      </c>
      <c r="O499" s="45" t="s">
        <v>1682</v>
      </c>
      <c r="P499" s="30" t="s">
        <v>3163</v>
      </c>
      <c r="Q499" s="30"/>
      <c r="R499" s="19">
        <v>1</v>
      </c>
    </row>
    <row r="500" spans="1:19">
      <c r="A500" s="46">
        <v>5630</v>
      </c>
      <c r="B500" s="47">
        <v>1563001</v>
      </c>
      <c r="C500" s="47"/>
      <c r="D500" s="43" t="s">
        <v>1609</v>
      </c>
      <c r="E500" s="48" t="s">
        <v>2</v>
      </c>
      <c r="F500" s="48" t="s">
        <v>307</v>
      </c>
      <c r="G500" s="48" t="s">
        <v>66</v>
      </c>
      <c r="H500" s="49" t="s">
        <v>1677</v>
      </c>
      <c r="I500" s="41" t="s">
        <v>11</v>
      </c>
      <c r="J500" s="73" t="s">
        <v>1688</v>
      </c>
      <c r="K500" s="75" t="s">
        <v>1689</v>
      </c>
      <c r="L500" s="43" t="s">
        <v>3164</v>
      </c>
      <c r="M500" s="43" t="s">
        <v>3165</v>
      </c>
      <c r="N500" s="44" t="s">
        <v>1610</v>
      </c>
      <c r="O500" s="45" t="s">
        <v>1682</v>
      </c>
      <c r="P500" s="30" t="s">
        <v>3166</v>
      </c>
      <c r="Q500" s="30"/>
      <c r="R500" s="19">
        <v>1</v>
      </c>
    </row>
    <row r="501" spans="1:19">
      <c r="A501" s="46">
        <v>5644</v>
      </c>
      <c r="B501" s="47">
        <v>1564401</v>
      </c>
      <c r="C501" s="47"/>
      <c r="D501" s="43" t="s">
        <v>244</v>
      </c>
      <c r="E501" s="48" t="s">
        <v>2</v>
      </c>
      <c r="F501" s="48" t="s">
        <v>66</v>
      </c>
      <c r="G501" s="48" t="s">
        <v>66</v>
      </c>
      <c r="H501" s="49" t="s">
        <v>1677</v>
      </c>
      <c r="I501" s="41" t="s">
        <v>10</v>
      </c>
      <c r="J501" s="73" t="s">
        <v>1678</v>
      </c>
      <c r="K501" s="76" t="s">
        <v>1679</v>
      </c>
      <c r="L501" s="43" t="s">
        <v>3167</v>
      </c>
      <c r="M501" s="43" t="s">
        <v>3168</v>
      </c>
      <c r="N501" s="44" t="s">
        <v>245</v>
      </c>
      <c r="O501" s="45" t="s">
        <v>1682</v>
      </c>
      <c r="P501" s="30" t="s">
        <v>3169</v>
      </c>
      <c r="Q501" s="30"/>
      <c r="R501" s="19">
        <v>1</v>
      </c>
    </row>
    <row r="502" spans="1:19">
      <c r="A502" s="46">
        <v>8513</v>
      </c>
      <c r="B502" s="47">
        <v>1851301</v>
      </c>
      <c r="C502" s="47"/>
      <c r="D502" s="43" t="s">
        <v>1137</v>
      </c>
      <c r="E502" s="48" t="s">
        <v>15</v>
      </c>
      <c r="F502" s="48" t="s">
        <v>303</v>
      </c>
      <c r="G502" s="48" t="s">
        <v>1819</v>
      </c>
      <c r="H502" s="49" t="s">
        <v>1830</v>
      </c>
      <c r="I502" s="41" t="s">
        <v>1820</v>
      </c>
      <c r="J502" s="73" t="s">
        <v>1821</v>
      </c>
      <c r="K502" s="75" t="s">
        <v>1822</v>
      </c>
      <c r="L502" s="43" t="s">
        <v>3170</v>
      </c>
      <c r="M502" s="43" t="s">
        <v>3171</v>
      </c>
      <c r="N502" s="44" t="s">
        <v>1138</v>
      </c>
      <c r="O502" s="45" t="s">
        <v>1898</v>
      </c>
      <c r="P502" s="30" t="s">
        <v>3172</v>
      </c>
      <c r="Q502" s="30">
        <v>1</v>
      </c>
      <c r="R502" s="19">
        <v>1</v>
      </c>
    </row>
    <row r="503" spans="1:19">
      <c r="A503" s="46">
        <v>8283</v>
      </c>
      <c r="B503" s="47">
        <v>1828301</v>
      </c>
      <c r="C503" s="47"/>
      <c r="D503" s="43" t="s">
        <v>1139</v>
      </c>
      <c r="E503" s="48" t="s">
        <v>3</v>
      </c>
      <c r="F503" s="48" t="s">
        <v>303</v>
      </c>
      <c r="G503" s="48" t="s">
        <v>1819</v>
      </c>
      <c r="H503" s="49" t="s">
        <v>1826</v>
      </c>
      <c r="I503" s="41" t="s">
        <v>1820</v>
      </c>
      <c r="J503" s="73" t="s">
        <v>1821</v>
      </c>
      <c r="K503" s="75" t="s">
        <v>1822</v>
      </c>
      <c r="L503" s="43" t="s">
        <v>3173</v>
      </c>
      <c r="M503" s="43" t="s">
        <v>3174</v>
      </c>
      <c r="N503" s="44" t="s">
        <v>1140</v>
      </c>
      <c r="O503" s="45" t="s">
        <v>1747</v>
      </c>
      <c r="P503" s="23" t="s">
        <v>2676</v>
      </c>
      <c r="Q503" s="30">
        <v>0.5</v>
      </c>
      <c r="R503" s="19">
        <v>16</v>
      </c>
    </row>
    <row r="504" spans="1:19">
      <c r="A504" s="46">
        <v>5699</v>
      </c>
      <c r="B504" s="47">
        <v>1569901</v>
      </c>
      <c r="C504" s="47"/>
      <c r="D504" s="43" t="s">
        <v>1611</v>
      </c>
      <c r="E504" s="48" t="s">
        <v>2</v>
      </c>
      <c r="F504" s="48" t="s">
        <v>307</v>
      </c>
      <c r="G504" s="48" t="s">
        <v>66</v>
      </c>
      <c r="H504" s="49" t="s">
        <v>1677</v>
      </c>
      <c r="I504" s="41" t="s">
        <v>11</v>
      </c>
      <c r="J504" s="73" t="s">
        <v>1688</v>
      </c>
      <c r="K504" s="75" t="s">
        <v>1689</v>
      </c>
      <c r="L504" s="43" t="s">
        <v>3175</v>
      </c>
      <c r="M504" s="43" t="s">
        <v>3176</v>
      </c>
      <c r="N504" s="44" t="s">
        <v>1612</v>
      </c>
      <c r="O504" s="45" t="s">
        <v>1682</v>
      </c>
      <c r="P504" s="30" t="s">
        <v>3177</v>
      </c>
      <c r="Q504" s="30"/>
      <c r="R504" s="19">
        <v>1</v>
      </c>
    </row>
    <row r="505" spans="1:19">
      <c r="A505" s="50">
        <v>2378</v>
      </c>
      <c r="B505" s="47">
        <v>1237801</v>
      </c>
      <c r="C505" s="47"/>
      <c r="D505" s="43" t="s">
        <v>713</v>
      </c>
      <c r="E505" s="48" t="s">
        <v>2</v>
      </c>
      <c r="F505" s="48" t="s">
        <v>336</v>
      </c>
      <c r="G505" s="48" t="s">
        <v>336</v>
      </c>
      <c r="H505" s="49" t="s">
        <v>1711</v>
      </c>
      <c r="I505" s="41" t="s">
        <v>12</v>
      </c>
      <c r="J505" s="73" t="s">
        <v>1739</v>
      </c>
      <c r="K505" s="75" t="s">
        <v>1740</v>
      </c>
      <c r="L505" s="43" t="s">
        <v>3178</v>
      </c>
      <c r="M505" s="43" t="s">
        <v>3179</v>
      </c>
      <c r="N505" s="44" t="s">
        <v>714</v>
      </c>
      <c r="O505" s="45" t="s">
        <v>1682</v>
      </c>
      <c r="P505" s="30" t="s">
        <v>3180</v>
      </c>
      <c r="Q505" s="30"/>
      <c r="R505" s="19">
        <v>1</v>
      </c>
    </row>
    <row r="506" spans="1:19">
      <c r="A506" s="47">
        <v>5726</v>
      </c>
      <c r="B506" s="47">
        <v>1572601</v>
      </c>
      <c r="C506" s="47"/>
      <c r="D506" s="43" t="s">
        <v>896</v>
      </c>
      <c r="E506" s="48" t="s">
        <v>2</v>
      </c>
      <c r="F506" s="48" t="s">
        <v>357</v>
      </c>
      <c r="G506" s="48" t="s">
        <v>1819</v>
      </c>
      <c r="H506" s="49" t="s">
        <v>1677</v>
      </c>
      <c r="I506" s="41" t="s">
        <v>1721</v>
      </c>
      <c r="J506" s="73"/>
      <c r="K506" s="75" t="s">
        <v>1722</v>
      </c>
      <c r="L506" s="43" t="s">
        <v>3181</v>
      </c>
      <c r="M506" s="43" t="s">
        <v>3182</v>
      </c>
      <c r="N506" s="44" t="s">
        <v>897</v>
      </c>
      <c r="O506" s="45" t="s">
        <v>1682</v>
      </c>
      <c r="P506" s="30" t="s">
        <v>3183</v>
      </c>
      <c r="Q506" s="30"/>
      <c r="R506" s="19">
        <v>1</v>
      </c>
    </row>
    <row r="507" spans="1:19">
      <c r="A507" s="47">
        <v>2302</v>
      </c>
      <c r="B507" s="47">
        <v>1230201</v>
      </c>
      <c r="C507" s="47"/>
      <c r="D507" s="43" t="s">
        <v>898</v>
      </c>
      <c r="E507" s="48" t="s">
        <v>2</v>
      </c>
      <c r="F507" s="48" t="s">
        <v>357</v>
      </c>
      <c r="G507" s="48" t="s">
        <v>1819</v>
      </c>
      <c r="H507" s="49" t="s">
        <v>1677</v>
      </c>
      <c r="I507" s="41" t="s">
        <v>1721</v>
      </c>
      <c r="J507" s="73"/>
      <c r="K507" s="75" t="s">
        <v>1722</v>
      </c>
      <c r="L507" s="43" t="s">
        <v>3184</v>
      </c>
      <c r="M507" s="43" t="s">
        <v>3185</v>
      </c>
      <c r="N507" s="44" t="s">
        <v>899</v>
      </c>
      <c r="O507" s="45" t="s">
        <v>1682</v>
      </c>
      <c r="P507" s="30" t="s">
        <v>3186</v>
      </c>
      <c r="Q507" s="30"/>
      <c r="R507" s="19">
        <v>1</v>
      </c>
    </row>
    <row r="508" spans="1:19">
      <c r="A508" s="51">
        <v>6868</v>
      </c>
      <c r="B508" s="47">
        <v>1686801</v>
      </c>
      <c r="C508" s="47"/>
      <c r="D508" s="43" t="s">
        <v>1613</v>
      </c>
      <c r="E508" s="48" t="s">
        <v>3</v>
      </c>
      <c r="F508" s="48" t="s">
        <v>307</v>
      </c>
      <c r="G508" s="48" t="s">
        <v>66</v>
      </c>
      <c r="H508" s="49" t="s">
        <v>3187</v>
      </c>
      <c r="I508" s="41" t="s">
        <v>11</v>
      </c>
      <c r="J508" s="73" t="s">
        <v>1688</v>
      </c>
      <c r="K508" s="75" t="s">
        <v>1689</v>
      </c>
      <c r="L508" s="43" t="s">
        <v>3188</v>
      </c>
      <c r="M508" s="43" t="s">
        <v>3189</v>
      </c>
      <c r="N508" s="44" t="s">
        <v>1614</v>
      </c>
      <c r="O508" s="45" t="s">
        <v>1747</v>
      </c>
      <c r="P508" s="30" t="s">
        <v>1967</v>
      </c>
      <c r="Q508" s="30">
        <v>0.5</v>
      </c>
      <c r="R508" s="19">
        <v>20</v>
      </c>
      <c r="S508" s="23" t="s">
        <v>3190</v>
      </c>
    </row>
    <row r="509" spans="1:19">
      <c r="A509" s="47">
        <v>2372</v>
      </c>
      <c r="B509" s="47">
        <v>1237201</v>
      </c>
      <c r="C509" s="47"/>
      <c r="D509" s="43" t="s">
        <v>715</v>
      </c>
      <c r="E509" s="48" t="s">
        <v>30</v>
      </c>
      <c r="F509" s="48" t="s">
        <v>336</v>
      </c>
      <c r="G509" s="48" t="s">
        <v>336</v>
      </c>
      <c r="H509" s="49" t="s">
        <v>1906</v>
      </c>
      <c r="I509" s="41" t="s">
        <v>12</v>
      </c>
      <c r="J509" s="73" t="s">
        <v>1739</v>
      </c>
      <c r="K509" s="75" t="s">
        <v>1740</v>
      </c>
      <c r="L509" s="43" t="s">
        <v>3191</v>
      </c>
      <c r="M509" s="43" t="s">
        <v>3192</v>
      </c>
      <c r="N509" s="44" t="s">
        <v>716</v>
      </c>
      <c r="O509" s="45" t="s">
        <v>1747</v>
      </c>
      <c r="P509" s="30" t="s">
        <v>1967</v>
      </c>
      <c r="Q509" s="30">
        <v>0.25</v>
      </c>
      <c r="R509" s="19">
        <v>20</v>
      </c>
    </row>
    <row r="510" spans="1:19">
      <c r="A510" s="47">
        <v>8306</v>
      </c>
      <c r="B510" s="47">
        <v>1830601</v>
      </c>
      <c r="C510" s="47"/>
      <c r="D510" s="43" t="s">
        <v>900</v>
      </c>
      <c r="E510" s="48" t="s">
        <v>3</v>
      </c>
      <c r="F510" s="48" t="s">
        <v>357</v>
      </c>
      <c r="G510" s="48" t="s">
        <v>1819</v>
      </c>
      <c r="H510" s="49" t="s">
        <v>1826</v>
      </c>
      <c r="I510" s="41" t="s">
        <v>23</v>
      </c>
      <c r="J510" s="73" t="s">
        <v>1784</v>
      </c>
      <c r="K510" s="75" t="s">
        <v>1785</v>
      </c>
      <c r="L510" s="43" t="s">
        <v>3193</v>
      </c>
      <c r="M510" s="43" t="s">
        <v>3194</v>
      </c>
      <c r="N510" s="44" t="s">
        <v>901</v>
      </c>
      <c r="O510" s="45" t="s">
        <v>1747</v>
      </c>
      <c r="P510" s="30" t="s">
        <v>3109</v>
      </c>
      <c r="Q510" s="30">
        <v>0.5</v>
      </c>
      <c r="R510" s="19">
        <v>25</v>
      </c>
    </row>
    <row r="511" spans="1:19">
      <c r="A511" s="46">
        <v>2392</v>
      </c>
      <c r="B511" s="47">
        <v>1239201</v>
      </c>
      <c r="C511" s="47"/>
      <c r="D511" s="43" t="s">
        <v>1615</v>
      </c>
      <c r="E511" s="48" t="s">
        <v>2</v>
      </c>
      <c r="F511" s="48" t="s">
        <v>307</v>
      </c>
      <c r="G511" s="48" t="s">
        <v>336</v>
      </c>
      <c r="H511" s="49" t="s">
        <v>1927</v>
      </c>
      <c r="I511" s="41" t="s">
        <v>11</v>
      </c>
      <c r="J511" s="73" t="s">
        <v>1688</v>
      </c>
      <c r="K511" s="75" t="s">
        <v>1689</v>
      </c>
      <c r="L511" s="43" t="s">
        <v>3195</v>
      </c>
      <c r="M511" s="43" t="s">
        <v>3196</v>
      </c>
      <c r="N511" s="44" t="s">
        <v>1616</v>
      </c>
      <c r="O511" s="45" t="s">
        <v>1682</v>
      </c>
      <c r="P511" s="30" t="s">
        <v>3197</v>
      </c>
      <c r="Q511" s="30"/>
      <c r="R511" s="19">
        <v>1</v>
      </c>
    </row>
    <row r="512" spans="1:19">
      <c r="A512" s="47">
        <v>5153</v>
      </c>
      <c r="B512" s="47">
        <v>1515301</v>
      </c>
      <c r="C512" s="47">
        <v>1597839</v>
      </c>
      <c r="D512" s="43" t="s">
        <v>717</v>
      </c>
      <c r="E512" s="48" t="s">
        <v>3</v>
      </c>
      <c r="F512" s="48" t="s">
        <v>336</v>
      </c>
      <c r="G512" s="48" t="s">
        <v>336</v>
      </c>
      <c r="H512" s="49" t="s">
        <v>1826</v>
      </c>
      <c r="I512" s="41" t="s">
        <v>12</v>
      </c>
      <c r="J512" s="73" t="s">
        <v>1739</v>
      </c>
      <c r="K512" s="75" t="s">
        <v>1740</v>
      </c>
      <c r="L512" s="43" t="s">
        <v>3198</v>
      </c>
      <c r="M512" s="43" t="s">
        <v>3199</v>
      </c>
      <c r="N512" s="44" t="s">
        <v>718</v>
      </c>
      <c r="O512" s="45" t="s">
        <v>1747</v>
      </c>
      <c r="P512" s="30" t="s">
        <v>3157</v>
      </c>
      <c r="Q512" s="30"/>
      <c r="R512" s="19">
        <v>34</v>
      </c>
    </row>
    <row r="513" spans="1:18">
      <c r="A513" s="51">
        <v>8853</v>
      </c>
      <c r="B513" s="47">
        <v>1885301</v>
      </c>
      <c r="C513" s="47"/>
      <c r="D513" s="43" t="s">
        <v>1617</v>
      </c>
      <c r="E513" s="48" t="s">
        <v>15</v>
      </c>
      <c r="F513" s="48" t="s">
        <v>307</v>
      </c>
      <c r="G513" s="48" t="s">
        <v>336</v>
      </c>
      <c r="H513" s="49" t="s">
        <v>1830</v>
      </c>
      <c r="I513" s="41" t="s">
        <v>11</v>
      </c>
      <c r="J513" s="73" t="s">
        <v>1688</v>
      </c>
      <c r="K513" s="75" t="s">
        <v>1689</v>
      </c>
      <c r="L513" s="43" t="s">
        <v>3200</v>
      </c>
      <c r="M513" s="43" t="s">
        <v>3201</v>
      </c>
      <c r="N513" s="44" t="s">
        <v>1618</v>
      </c>
      <c r="O513" s="45" t="s">
        <v>1898</v>
      </c>
      <c r="P513" s="30" t="s">
        <v>3202</v>
      </c>
      <c r="Q513" s="30">
        <v>1</v>
      </c>
      <c r="R513" s="19">
        <v>1</v>
      </c>
    </row>
    <row r="514" spans="1:18">
      <c r="A514" s="47">
        <v>5894</v>
      </c>
      <c r="B514" s="47">
        <v>1589401</v>
      </c>
      <c r="C514" s="47"/>
      <c r="D514" s="43" t="s">
        <v>902</v>
      </c>
      <c r="E514" s="48" t="s">
        <v>2</v>
      </c>
      <c r="F514" s="48" t="s">
        <v>357</v>
      </c>
      <c r="G514" s="48" t="s">
        <v>1819</v>
      </c>
      <c r="H514" s="49" t="s">
        <v>1677</v>
      </c>
      <c r="I514" s="41" t="s">
        <v>1721</v>
      </c>
      <c r="J514" s="73"/>
      <c r="K514" s="75" t="s">
        <v>1722</v>
      </c>
      <c r="L514" s="43" t="s">
        <v>3203</v>
      </c>
      <c r="M514" s="43" t="s">
        <v>3204</v>
      </c>
      <c r="N514" s="44" t="s">
        <v>903</v>
      </c>
      <c r="O514" s="45" t="s">
        <v>1682</v>
      </c>
      <c r="P514" s="30" t="s">
        <v>3205</v>
      </c>
      <c r="Q514" s="30"/>
      <c r="R514" s="19">
        <v>1</v>
      </c>
    </row>
    <row r="515" spans="1:18">
      <c r="A515" s="46">
        <v>5904</v>
      </c>
      <c r="B515" s="47">
        <v>1590401</v>
      </c>
      <c r="C515" s="47"/>
      <c r="D515" s="43" t="s">
        <v>1360</v>
      </c>
      <c r="E515" s="48" t="s">
        <v>2</v>
      </c>
      <c r="F515" s="48" t="s">
        <v>295</v>
      </c>
      <c r="G515" s="48" t="s">
        <v>295</v>
      </c>
      <c r="H515" s="49" t="s">
        <v>1677</v>
      </c>
      <c r="I515" s="41" t="s">
        <v>20</v>
      </c>
      <c r="J515" s="73" t="s">
        <v>1756</v>
      </c>
      <c r="K515" s="75" t="s">
        <v>1757</v>
      </c>
      <c r="L515" s="43" t="s">
        <v>3206</v>
      </c>
      <c r="M515" s="43" t="s">
        <v>3207</v>
      </c>
      <c r="N515" s="44" t="s">
        <v>1361</v>
      </c>
      <c r="O515" s="45" t="s">
        <v>1682</v>
      </c>
      <c r="P515" s="30" t="s">
        <v>3208</v>
      </c>
      <c r="Q515" s="30"/>
      <c r="R515" s="19">
        <v>1</v>
      </c>
    </row>
    <row r="516" spans="1:18">
      <c r="A516" s="53">
        <v>8573</v>
      </c>
      <c r="B516" s="47">
        <v>1857301</v>
      </c>
      <c r="C516" s="47"/>
      <c r="D516" s="43" t="s">
        <v>482</v>
      </c>
      <c r="E516" s="48" t="s">
        <v>29</v>
      </c>
      <c r="F516" s="48" t="s">
        <v>303</v>
      </c>
      <c r="G516" s="48" t="s">
        <v>1819</v>
      </c>
      <c r="H516" s="49" t="s">
        <v>1830</v>
      </c>
      <c r="I516" s="41" t="s">
        <v>23</v>
      </c>
      <c r="J516" s="73" t="s">
        <v>1784</v>
      </c>
      <c r="K516" s="75" t="s">
        <v>1785</v>
      </c>
      <c r="L516" s="43" t="s">
        <v>3209</v>
      </c>
      <c r="M516" s="43" t="s">
        <v>3210</v>
      </c>
      <c r="N516" s="44" t="s">
        <v>483</v>
      </c>
      <c r="O516" s="45"/>
      <c r="P516" s="30"/>
      <c r="Q516" s="30"/>
      <c r="R516" s="19">
        <v>1</v>
      </c>
    </row>
    <row r="517" spans="1:18">
      <c r="A517" s="47">
        <v>5918</v>
      </c>
      <c r="B517" s="47">
        <v>1591801</v>
      </c>
      <c r="C517" s="47"/>
      <c r="D517" s="43" t="s">
        <v>904</v>
      </c>
      <c r="E517" s="48" t="s">
        <v>2</v>
      </c>
      <c r="F517" s="48" t="s">
        <v>357</v>
      </c>
      <c r="G517" s="48" t="s">
        <v>1819</v>
      </c>
      <c r="H517" s="49" t="s">
        <v>1677</v>
      </c>
      <c r="I517" s="41" t="s">
        <v>1721</v>
      </c>
      <c r="J517" s="73"/>
      <c r="K517" s="75" t="s">
        <v>1722</v>
      </c>
      <c r="L517" s="43" t="s">
        <v>3211</v>
      </c>
      <c r="M517" s="43" t="s">
        <v>3212</v>
      </c>
      <c r="N517" s="44" t="s">
        <v>905</v>
      </c>
      <c r="O517" s="45" t="s">
        <v>1682</v>
      </c>
      <c r="P517" s="30" t="s">
        <v>3213</v>
      </c>
      <c r="Q517" s="30"/>
      <c r="R517" s="19">
        <v>1</v>
      </c>
    </row>
    <row r="518" spans="1:18">
      <c r="A518" s="53">
        <v>4642</v>
      </c>
      <c r="B518" s="47">
        <v>1464201</v>
      </c>
      <c r="C518" s="47"/>
      <c r="D518" s="43" t="s">
        <v>485</v>
      </c>
      <c r="E518" s="48" t="s">
        <v>2052</v>
      </c>
      <c r="F518" s="48" t="s">
        <v>336</v>
      </c>
      <c r="G518" s="48" t="s">
        <v>336</v>
      </c>
      <c r="H518" s="49" t="s">
        <v>1677</v>
      </c>
      <c r="I518" s="41" t="s">
        <v>23</v>
      </c>
      <c r="J518" s="73" t="s">
        <v>1784</v>
      </c>
      <c r="K518" s="75" t="s">
        <v>1785</v>
      </c>
      <c r="L518" s="43" t="s">
        <v>3214</v>
      </c>
      <c r="M518" s="43" t="s">
        <v>3215</v>
      </c>
      <c r="N518" s="44" t="s">
        <v>486</v>
      </c>
      <c r="O518" s="45" t="s">
        <v>1682</v>
      </c>
      <c r="P518" s="30" t="s">
        <v>3216</v>
      </c>
      <c r="Q518" s="30"/>
      <c r="R518" s="19">
        <v>1</v>
      </c>
    </row>
    <row r="519" spans="1:18">
      <c r="A519" s="47">
        <v>8321</v>
      </c>
      <c r="B519" s="47">
        <v>1832101</v>
      </c>
      <c r="C519" s="47"/>
      <c r="D519" s="43" t="s">
        <v>906</v>
      </c>
      <c r="E519" s="48" t="s">
        <v>3</v>
      </c>
      <c r="F519" s="48" t="s">
        <v>357</v>
      </c>
      <c r="G519" s="48" t="s">
        <v>1819</v>
      </c>
      <c r="H519" s="49" t="s">
        <v>1826</v>
      </c>
      <c r="I519" s="41" t="s">
        <v>1721</v>
      </c>
      <c r="J519" s="73"/>
      <c r="K519" s="75" t="s">
        <v>1722</v>
      </c>
      <c r="L519" s="43" t="s">
        <v>3217</v>
      </c>
      <c r="M519" s="43" t="s">
        <v>3218</v>
      </c>
      <c r="N519" s="44" t="s">
        <v>907</v>
      </c>
      <c r="O519" s="45" t="s">
        <v>1747</v>
      </c>
      <c r="P519" s="30" t="s">
        <v>3219</v>
      </c>
      <c r="Q519" s="30">
        <v>0.5</v>
      </c>
      <c r="R519" s="19">
        <v>29</v>
      </c>
    </row>
    <row r="520" spans="1:18">
      <c r="A520" s="46">
        <v>5959</v>
      </c>
      <c r="B520" s="47">
        <v>1595901</v>
      </c>
      <c r="C520" s="47"/>
      <c r="D520" s="43" t="s">
        <v>1363</v>
      </c>
      <c r="E520" s="48" t="s">
        <v>13</v>
      </c>
      <c r="F520" s="48" t="s">
        <v>295</v>
      </c>
      <c r="G520" s="48" t="s">
        <v>295</v>
      </c>
      <c r="H520" s="49" t="s">
        <v>1677</v>
      </c>
      <c r="I520" s="41" t="s">
        <v>20</v>
      </c>
      <c r="J520" s="73" t="s">
        <v>1756</v>
      </c>
      <c r="K520" s="75" t="s">
        <v>1757</v>
      </c>
      <c r="L520" s="43" t="s">
        <v>3220</v>
      </c>
      <c r="M520" s="43" t="s">
        <v>3221</v>
      </c>
      <c r="N520" s="44" t="s">
        <v>1364</v>
      </c>
      <c r="O520" s="45" t="s">
        <v>1682</v>
      </c>
      <c r="P520" s="30" t="s">
        <v>3222</v>
      </c>
      <c r="Q520" s="30"/>
      <c r="R520" s="19">
        <v>1</v>
      </c>
    </row>
    <row r="521" spans="1:18">
      <c r="A521" s="46">
        <v>5986</v>
      </c>
      <c r="B521" s="47">
        <v>1598601</v>
      </c>
      <c r="C521" s="47"/>
      <c r="D521" s="43" t="s">
        <v>1365</v>
      </c>
      <c r="E521" s="48" t="s">
        <v>2</v>
      </c>
      <c r="F521" s="48" t="s">
        <v>295</v>
      </c>
      <c r="G521" s="48" t="s">
        <v>295</v>
      </c>
      <c r="H521" s="49" t="s">
        <v>1677</v>
      </c>
      <c r="I521" s="41" t="s">
        <v>20</v>
      </c>
      <c r="J521" s="73" t="s">
        <v>1756</v>
      </c>
      <c r="K521" s="75" t="s">
        <v>1757</v>
      </c>
      <c r="L521" s="43" t="s">
        <v>3223</v>
      </c>
      <c r="M521" s="43" t="s">
        <v>3224</v>
      </c>
      <c r="N521" s="44" t="s">
        <v>1366</v>
      </c>
      <c r="O521" s="45" t="s">
        <v>1682</v>
      </c>
      <c r="P521" s="30" t="s">
        <v>3225</v>
      </c>
      <c r="Q521" s="30"/>
      <c r="R521" s="19">
        <v>1</v>
      </c>
    </row>
    <row r="522" spans="1:18">
      <c r="A522" s="46">
        <v>8340</v>
      </c>
      <c r="B522" s="47">
        <v>1834001</v>
      </c>
      <c r="C522" s="47"/>
      <c r="D522" s="43" t="s">
        <v>1367</v>
      </c>
      <c r="E522" s="48" t="s">
        <v>3</v>
      </c>
      <c r="F522" s="48" t="s">
        <v>295</v>
      </c>
      <c r="G522" s="48" t="s">
        <v>295</v>
      </c>
      <c r="H522" s="49" t="s">
        <v>1826</v>
      </c>
      <c r="I522" s="41" t="s">
        <v>20</v>
      </c>
      <c r="J522" s="73" t="s">
        <v>1756</v>
      </c>
      <c r="K522" s="75" t="s">
        <v>1757</v>
      </c>
      <c r="L522" s="43" t="s">
        <v>3226</v>
      </c>
      <c r="M522" s="43" t="s">
        <v>3227</v>
      </c>
      <c r="N522" s="44" t="s">
        <v>1368</v>
      </c>
      <c r="O522" s="45" t="s">
        <v>1747</v>
      </c>
      <c r="P522" s="30" t="s">
        <v>2235</v>
      </c>
      <c r="Q522" s="30">
        <v>0.5</v>
      </c>
      <c r="R522" s="19">
        <v>3</v>
      </c>
    </row>
    <row r="523" spans="1:18">
      <c r="A523" s="52">
        <v>5604</v>
      </c>
      <c r="B523" s="47">
        <v>1560401</v>
      </c>
      <c r="C523" s="47"/>
      <c r="D523" s="43" t="s">
        <v>1141</v>
      </c>
      <c r="E523" s="48" t="s">
        <v>2</v>
      </c>
      <c r="F523" s="48" t="s">
        <v>303</v>
      </c>
      <c r="G523" s="48" t="s">
        <v>1819</v>
      </c>
      <c r="H523" s="49" t="s">
        <v>1677</v>
      </c>
      <c r="I523" s="41" t="s">
        <v>1721</v>
      </c>
      <c r="J523" s="73"/>
      <c r="K523" s="75" t="s">
        <v>1722</v>
      </c>
      <c r="L523" s="43" t="s">
        <v>3228</v>
      </c>
      <c r="M523" s="43" t="s">
        <v>3229</v>
      </c>
      <c r="N523" s="44" t="s">
        <v>1142</v>
      </c>
      <c r="O523" s="45"/>
      <c r="P523" s="30" t="s">
        <v>3230</v>
      </c>
      <c r="Q523" s="30"/>
      <c r="R523" s="19">
        <v>1</v>
      </c>
    </row>
    <row r="524" spans="1:18">
      <c r="A524" s="47">
        <v>8610</v>
      </c>
      <c r="B524" s="47">
        <v>1861001</v>
      </c>
      <c r="C524" s="47"/>
      <c r="D524" s="43" t="s">
        <v>908</v>
      </c>
      <c r="E524" s="48" t="s">
        <v>15</v>
      </c>
      <c r="F524" s="48" t="s">
        <v>357</v>
      </c>
      <c r="G524" s="48" t="s">
        <v>1819</v>
      </c>
      <c r="H524" s="49" t="s">
        <v>1830</v>
      </c>
      <c r="I524" s="41" t="s">
        <v>1721</v>
      </c>
      <c r="J524" s="73"/>
      <c r="K524" s="75" t="s">
        <v>1722</v>
      </c>
      <c r="L524" s="43" t="s">
        <v>3231</v>
      </c>
      <c r="M524" s="43" t="s">
        <v>3232</v>
      </c>
      <c r="N524" s="44" t="s">
        <v>909</v>
      </c>
      <c r="O524" s="45" t="s">
        <v>1898</v>
      </c>
      <c r="P524" s="30" t="s">
        <v>3233</v>
      </c>
      <c r="Q524" s="30">
        <v>1</v>
      </c>
      <c r="R524" s="19">
        <v>1</v>
      </c>
    </row>
    <row r="525" spans="1:18">
      <c r="A525" s="50">
        <v>6005</v>
      </c>
      <c r="B525" s="47">
        <v>1600501</v>
      </c>
      <c r="C525" s="47"/>
      <c r="D525" s="43" t="s">
        <v>719</v>
      </c>
      <c r="E525" s="48" t="s">
        <v>2</v>
      </c>
      <c r="F525" s="48" t="s">
        <v>336</v>
      </c>
      <c r="G525" s="48" t="s">
        <v>336</v>
      </c>
      <c r="H525" s="49" t="s">
        <v>1711</v>
      </c>
      <c r="I525" s="41" t="s">
        <v>12</v>
      </c>
      <c r="J525" s="73" t="s">
        <v>1739</v>
      </c>
      <c r="K525" s="75" t="s">
        <v>1740</v>
      </c>
      <c r="L525" s="43" t="s">
        <v>3234</v>
      </c>
      <c r="M525" s="43" t="s">
        <v>3235</v>
      </c>
      <c r="N525" s="44" t="s">
        <v>720</v>
      </c>
      <c r="O525" s="45" t="s">
        <v>1682</v>
      </c>
      <c r="P525" s="30" t="s">
        <v>3236</v>
      </c>
      <c r="Q525" s="30"/>
      <c r="R525" s="19">
        <v>1</v>
      </c>
    </row>
    <row r="526" spans="1:18">
      <c r="A526" s="46">
        <v>6013</v>
      </c>
      <c r="B526" s="47">
        <v>1601301</v>
      </c>
      <c r="C526" s="47"/>
      <c r="D526" s="43" t="s">
        <v>246</v>
      </c>
      <c r="E526" s="48" t="s">
        <v>2</v>
      </c>
      <c r="F526" s="48" t="s">
        <v>66</v>
      </c>
      <c r="G526" s="48" t="s">
        <v>66</v>
      </c>
      <c r="H526" s="49" t="s">
        <v>1677</v>
      </c>
      <c r="I526" s="41" t="s">
        <v>10</v>
      </c>
      <c r="J526" s="73" t="s">
        <v>1678</v>
      </c>
      <c r="K526" s="76" t="s">
        <v>1679</v>
      </c>
      <c r="L526" s="43" t="s">
        <v>3237</v>
      </c>
      <c r="M526" s="43" t="s">
        <v>3238</v>
      </c>
      <c r="N526" s="44" t="s">
        <v>247</v>
      </c>
      <c r="O526" s="45" t="s">
        <v>1682</v>
      </c>
      <c r="P526" s="30" t="s">
        <v>3239</v>
      </c>
      <c r="Q526" s="30"/>
      <c r="R526" s="19">
        <v>1</v>
      </c>
    </row>
    <row r="527" spans="1:18">
      <c r="A527" s="52">
        <v>3576</v>
      </c>
      <c r="B527" s="47">
        <v>1357601</v>
      </c>
      <c r="C527" s="47"/>
      <c r="D527" s="43" t="s">
        <v>1143</v>
      </c>
      <c r="E527" s="48" t="s">
        <v>2</v>
      </c>
      <c r="F527" s="48" t="s">
        <v>303</v>
      </c>
      <c r="G527" s="48" t="s">
        <v>1819</v>
      </c>
      <c r="H527" s="49" t="s">
        <v>1677</v>
      </c>
      <c r="I527" s="41" t="s">
        <v>1820</v>
      </c>
      <c r="J527" s="73" t="s">
        <v>1821</v>
      </c>
      <c r="K527" s="75" t="s">
        <v>1822</v>
      </c>
      <c r="L527" s="43" t="s">
        <v>3240</v>
      </c>
      <c r="M527" s="43" t="s">
        <v>3241</v>
      </c>
      <c r="N527" s="44" t="s">
        <v>1144</v>
      </c>
      <c r="O527" s="45" t="s">
        <v>1682</v>
      </c>
      <c r="P527" s="30" t="s">
        <v>3242</v>
      </c>
      <c r="Q527" s="30"/>
      <c r="R527" s="19">
        <v>1</v>
      </c>
    </row>
    <row r="528" spans="1:18">
      <c r="A528" s="52">
        <v>6021</v>
      </c>
      <c r="B528" s="47">
        <v>1602101</v>
      </c>
      <c r="C528" s="47"/>
      <c r="D528" s="43" t="s">
        <v>487</v>
      </c>
      <c r="E528" s="48" t="s">
        <v>2</v>
      </c>
      <c r="F528" s="48" t="s">
        <v>66</v>
      </c>
      <c r="G528" s="48" t="s">
        <v>66</v>
      </c>
      <c r="H528" s="49" t="s">
        <v>1711</v>
      </c>
      <c r="I528" s="41" t="s">
        <v>23</v>
      </c>
      <c r="J528" s="73" t="s">
        <v>1784</v>
      </c>
      <c r="K528" s="75" t="s">
        <v>1785</v>
      </c>
      <c r="L528" s="43" t="s">
        <v>3243</v>
      </c>
      <c r="M528" s="43" t="s">
        <v>3244</v>
      </c>
      <c r="N528" s="44" t="s">
        <v>488</v>
      </c>
      <c r="O528" s="45" t="s">
        <v>1682</v>
      </c>
      <c r="P528" s="30" t="s">
        <v>3245</v>
      </c>
      <c r="Q528" s="30"/>
      <c r="R528" s="19">
        <v>1</v>
      </c>
    </row>
    <row r="529" spans="1:19">
      <c r="A529" s="52">
        <v>6027</v>
      </c>
      <c r="B529" s="47">
        <v>1602701</v>
      </c>
      <c r="C529" s="47"/>
      <c r="D529" s="43" t="s">
        <v>1145</v>
      </c>
      <c r="E529" s="48" t="s">
        <v>2</v>
      </c>
      <c r="F529" s="48" t="s">
        <v>303</v>
      </c>
      <c r="G529" s="48" t="s">
        <v>1819</v>
      </c>
      <c r="H529" s="49" t="s">
        <v>1677</v>
      </c>
      <c r="I529" s="41" t="s">
        <v>1820</v>
      </c>
      <c r="J529" s="73" t="s">
        <v>1821</v>
      </c>
      <c r="K529" s="75" t="s">
        <v>1822</v>
      </c>
      <c r="L529" s="43" t="s">
        <v>3246</v>
      </c>
      <c r="M529" s="43" t="s">
        <v>3247</v>
      </c>
      <c r="N529" s="44" t="s">
        <v>1146</v>
      </c>
      <c r="O529" s="45" t="s">
        <v>1682</v>
      </c>
      <c r="P529" s="30" t="s">
        <v>3248</v>
      </c>
      <c r="Q529" s="30"/>
      <c r="R529" s="19">
        <v>1</v>
      </c>
    </row>
    <row r="530" spans="1:19">
      <c r="A530" s="46">
        <v>6052</v>
      </c>
      <c r="B530" s="47">
        <v>1605201</v>
      </c>
      <c r="C530" s="47"/>
      <c r="D530" s="43" t="s">
        <v>1369</v>
      </c>
      <c r="E530" s="48" t="s">
        <v>2</v>
      </c>
      <c r="F530" s="48" t="s">
        <v>295</v>
      </c>
      <c r="G530" s="48" t="s">
        <v>295</v>
      </c>
      <c r="H530" s="49" t="s">
        <v>1677</v>
      </c>
      <c r="I530" s="41" t="s">
        <v>20</v>
      </c>
      <c r="J530" s="73" t="s">
        <v>1756</v>
      </c>
      <c r="K530" s="75" t="s">
        <v>1757</v>
      </c>
      <c r="L530" s="43" t="s">
        <v>3249</v>
      </c>
      <c r="M530" s="43" t="s">
        <v>3250</v>
      </c>
      <c r="N530" s="44" t="s">
        <v>1370</v>
      </c>
      <c r="O530" s="45" t="s">
        <v>1682</v>
      </c>
      <c r="P530" s="30" t="s">
        <v>3251</v>
      </c>
      <c r="Q530" s="30"/>
      <c r="R530" s="19">
        <v>1</v>
      </c>
    </row>
    <row r="531" spans="1:19">
      <c r="A531" s="46">
        <v>8558</v>
      </c>
      <c r="B531" s="47">
        <v>1855801</v>
      </c>
      <c r="C531" s="47"/>
      <c r="D531" s="43" t="s">
        <v>1147</v>
      </c>
      <c r="E531" s="48" t="s">
        <v>15</v>
      </c>
      <c r="F531" s="48" t="s">
        <v>303</v>
      </c>
      <c r="G531" s="48" t="s">
        <v>1819</v>
      </c>
      <c r="H531" s="49" t="s">
        <v>1830</v>
      </c>
      <c r="I531" s="41" t="s">
        <v>1820</v>
      </c>
      <c r="J531" s="73" t="s">
        <v>1821</v>
      </c>
      <c r="K531" s="75" t="s">
        <v>1822</v>
      </c>
      <c r="L531" s="43" t="s">
        <v>3252</v>
      </c>
      <c r="M531" s="43" t="s">
        <v>3253</v>
      </c>
      <c r="N531" s="44" t="s">
        <v>1148</v>
      </c>
      <c r="O531" s="45" t="s">
        <v>1747</v>
      </c>
      <c r="P531" s="30" t="s">
        <v>3254</v>
      </c>
      <c r="Q531" s="30">
        <v>0.5</v>
      </c>
      <c r="R531" s="19">
        <v>21</v>
      </c>
    </row>
    <row r="532" spans="1:19">
      <c r="A532" s="46">
        <v>8352</v>
      </c>
      <c r="B532" s="47">
        <v>1835201</v>
      </c>
      <c r="C532" s="47"/>
      <c r="D532" s="43" t="s">
        <v>248</v>
      </c>
      <c r="E532" s="48" t="s">
        <v>3</v>
      </c>
      <c r="F532" s="48" t="s">
        <v>66</v>
      </c>
      <c r="G532" s="48" t="s">
        <v>66</v>
      </c>
      <c r="H532" s="49" t="s">
        <v>1826</v>
      </c>
      <c r="I532" s="41" t="s">
        <v>10</v>
      </c>
      <c r="J532" s="73" t="s">
        <v>1678</v>
      </c>
      <c r="K532" s="76" t="s">
        <v>1679</v>
      </c>
      <c r="L532" s="43" t="s">
        <v>3255</v>
      </c>
      <c r="M532" s="43" t="s">
        <v>3256</v>
      </c>
      <c r="N532" s="44" t="s">
        <v>249</v>
      </c>
      <c r="O532" s="45" t="s">
        <v>1747</v>
      </c>
      <c r="P532" s="30" t="s">
        <v>1967</v>
      </c>
      <c r="Q532" s="30">
        <v>0.5</v>
      </c>
      <c r="R532" s="19">
        <v>49</v>
      </c>
      <c r="S532" s="30" t="s">
        <v>3257</v>
      </c>
    </row>
    <row r="533" spans="1:19">
      <c r="A533" s="53">
        <v>1953</v>
      </c>
      <c r="B533" s="47">
        <v>1195301</v>
      </c>
      <c r="C533" s="47"/>
      <c r="D533" s="43" t="s">
        <v>489</v>
      </c>
      <c r="E533" s="48" t="s">
        <v>41</v>
      </c>
      <c r="F533" s="48" t="s">
        <v>336</v>
      </c>
      <c r="G533" s="48" t="s">
        <v>336</v>
      </c>
      <c r="H533" s="49" t="s">
        <v>1830</v>
      </c>
      <c r="I533" s="41" t="s">
        <v>23</v>
      </c>
      <c r="J533" s="73" t="s">
        <v>1784</v>
      </c>
      <c r="K533" s="75" t="s">
        <v>1785</v>
      </c>
      <c r="L533" s="43" t="s">
        <v>3258</v>
      </c>
      <c r="M533" s="43" t="s">
        <v>3259</v>
      </c>
      <c r="N533" s="44" t="s">
        <v>490</v>
      </c>
      <c r="O533" s="45" t="s">
        <v>1682</v>
      </c>
      <c r="P533" s="30" t="s">
        <v>3260</v>
      </c>
      <c r="Q533" s="30"/>
      <c r="R533" s="19">
        <v>1</v>
      </c>
    </row>
    <row r="534" spans="1:19">
      <c r="A534" s="47">
        <v>6068</v>
      </c>
      <c r="B534" s="47">
        <v>1606801</v>
      </c>
      <c r="C534" s="47"/>
      <c r="D534" s="43" t="s">
        <v>910</v>
      </c>
      <c r="E534" s="48" t="s">
        <v>2</v>
      </c>
      <c r="F534" s="48" t="s">
        <v>357</v>
      </c>
      <c r="G534" s="48" t="s">
        <v>1819</v>
      </c>
      <c r="H534" s="49" t="s">
        <v>1677</v>
      </c>
      <c r="I534" s="41" t="s">
        <v>1721</v>
      </c>
      <c r="J534" s="73"/>
      <c r="K534" s="75" t="s">
        <v>1722</v>
      </c>
      <c r="L534" s="43" t="s">
        <v>3261</v>
      </c>
      <c r="M534" s="43" t="s">
        <v>3262</v>
      </c>
      <c r="N534" s="44" t="s">
        <v>911</v>
      </c>
      <c r="O534" s="45" t="s">
        <v>1682</v>
      </c>
      <c r="P534" s="30" t="s">
        <v>3263</v>
      </c>
      <c r="Q534" s="30"/>
      <c r="R534" s="19">
        <v>1</v>
      </c>
    </row>
    <row r="535" spans="1:19">
      <c r="A535" s="46">
        <v>4980</v>
      </c>
      <c r="B535" s="47">
        <v>1498001</v>
      </c>
      <c r="C535" s="47"/>
      <c r="D535" s="43" t="s">
        <v>1372</v>
      </c>
      <c r="E535" s="48" t="s">
        <v>3</v>
      </c>
      <c r="F535" s="48" t="s">
        <v>295</v>
      </c>
      <c r="G535" s="48" t="s">
        <v>295</v>
      </c>
      <c r="H535" s="49" t="s">
        <v>1826</v>
      </c>
      <c r="I535" s="41" t="s">
        <v>20</v>
      </c>
      <c r="J535" s="73" t="s">
        <v>1756</v>
      </c>
      <c r="K535" s="75" t="s">
        <v>1757</v>
      </c>
      <c r="L535" s="43" t="s">
        <v>3264</v>
      </c>
      <c r="M535" s="43" t="s">
        <v>3265</v>
      </c>
      <c r="N535" s="44" t="s">
        <v>1373</v>
      </c>
      <c r="O535" s="45" t="s">
        <v>1747</v>
      </c>
      <c r="P535" s="30" t="s">
        <v>2909</v>
      </c>
      <c r="Q535" s="30">
        <v>0.75</v>
      </c>
      <c r="R535" s="19">
        <v>37</v>
      </c>
    </row>
    <row r="536" spans="1:19">
      <c r="A536" s="47">
        <v>6096</v>
      </c>
      <c r="B536" s="47">
        <v>1609601</v>
      </c>
      <c r="C536" s="47"/>
      <c r="D536" s="43" t="s">
        <v>912</v>
      </c>
      <c r="E536" s="48" t="s">
        <v>13</v>
      </c>
      <c r="F536" s="48" t="s">
        <v>357</v>
      </c>
      <c r="G536" s="48" t="s">
        <v>1819</v>
      </c>
      <c r="H536" s="49" t="s">
        <v>1677</v>
      </c>
      <c r="I536" s="41" t="s">
        <v>1721</v>
      </c>
      <c r="J536" s="73"/>
      <c r="K536" s="75" t="s">
        <v>1722</v>
      </c>
      <c r="L536" s="43" t="s">
        <v>3266</v>
      </c>
      <c r="M536" s="43" t="s">
        <v>3267</v>
      </c>
      <c r="N536" s="44" t="s">
        <v>913</v>
      </c>
      <c r="O536" s="45" t="s">
        <v>1682</v>
      </c>
      <c r="P536" s="30" t="s">
        <v>3268</v>
      </c>
      <c r="Q536" s="30"/>
      <c r="R536" s="19">
        <v>1</v>
      </c>
    </row>
    <row r="537" spans="1:19">
      <c r="A537" s="46">
        <v>3247</v>
      </c>
      <c r="B537" s="47">
        <v>1324701</v>
      </c>
      <c r="C537" s="47"/>
      <c r="D537" s="43" t="s">
        <v>1619</v>
      </c>
      <c r="E537" s="48" t="s">
        <v>2</v>
      </c>
      <c r="F537" s="48" t="s">
        <v>307</v>
      </c>
      <c r="G537" s="48" t="s">
        <v>336</v>
      </c>
      <c r="H537" s="49" t="s">
        <v>1677</v>
      </c>
      <c r="I537" s="41" t="s">
        <v>11</v>
      </c>
      <c r="J537" s="73" t="s">
        <v>1688</v>
      </c>
      <c r="K537" s="75" t="s">
        <v>1689</v>
      </c>
      <c r="L537" s="43" t="s">
        <v>3269</v>
      </c>
      <c r="M537" s="43" t="s">
        <v>3270</v>
      </c>
      <c r="N537" s="44" t="s">
        <v>1620</v>
      </c>
      <c r="O537" s="45" t="s">
        <v>1682</v>
      </c>
      <c r="P537" s="30" t="s">
        <v>3271</v>
      </c>
      <c r="Q537" s="30"/>
      <c r="R537" s="19">
        <v>1</v>
      </c>
    </row>
    <row r="538" spans="1:19">
      <c r="A538" s="46">
        <v>6110</v>
      </c>
      <c r="B538" s="47">
        <v>1611001</v>
      </c>
      <c r="C538" s="47"/>
      <c r="D538" s="43" t="s">
        <v>1374</v>
      </c>
      <c r="E538" s="48" t="s">
        <v>2</v>
      </c>
      <c r="F538" s="48" t="s">
        <v>295</v>
      </c>
      <c r="G538" s="48" t="s">
        <v>295</v>
      </c>
      <c r="H538" s="49" t="s">
        <v>1677</v>
      </c>
      <c r="I538" s="41" t="s">
        <v>20</v>
      </c>
      <c r="J538" s="73" t="s">
        <v>1756</v>
      </c>
      <c r="K538" s="75" t="s">
        <v>1757</v>
      </c>
      <c r="L538" s="43" t="s">
        <v>3272</v>
      </c>
      <c r="M538" s="43" t="s">
        <v>3273</v>
      </c>
      <c r="N538" s="44" t="s">
        <v>1375</v>
      </c>
      <c r="O538" s="45" t="s">
        <v>1682</v>
      </c>
      <c r="P538" s="30" t="s">
        <v>3274</v>
      </c>
      <c r="Q538" s="30"/>
      <c r="R538" s="19">
        <v>1</v>
      </c>
    </row>
    <row r="539" spans="1:19">
      <c r="A539" s="46">
        <v>2306</v>
      </c>
      <c r="B539" s="47">
        <v>1230601</v>
      </c>
      <c r="C539" s="47"/>
      <c r="D539" s="43" t="s">
        <v>1376</v>
      </c>
      <c r="E539" s="48" t="s">
        <v>2</v>
      </c>
      <c r="F539" s="48" t="s">
        <v>295</v>
      </c>
      <c r="G539" s="48" t="s">
        <v>295</v>
      </c>
      <c r="H539" s="49" t="s">
        <v>1677</v>
      </c>
      <c r="I539" s="41" t="s">
        <v>20</v>
      </c>
      <c r="J539" s="73" t="s">
        <v>1756</v>
      </c>
      <c r="K539" s="75" t="s">
        <v>1757</v>
      </c>
      <c r="L539" s="43" t="s">
        <v>3275</v>
      </c>
      <c r="M539" s="43" t="s">
        <v>3276</v>
      </c>
      <c r="N539" s="44" t="s">
        <v>1377</v>
      </c>
      <c r="O539" s="45" t="s">
        <v>1682</v>
      </c>
      <c r="P539" s="30" t="s">
        <v>3277</v>
      </c>
      <c r="Q539" s="30"/>
      <c r="R539" s="19">
        <v>1</v>
      </c>
    </row>
    <row r="540" spans="1:19">
      <c r="A540" s="52">
        <v>6123</v>
      </c>
      <c r="B540" s="47">
        <v>1612301</v>
      </c>
      <c r="C540" s="47"/>
      <c r="D540" s="43" t="s">
        <v>1149</v>
      </c>
      <c r="E540" s="48" t="s">
        <v>2</v>
      </c>
      <c r="F540" s="48" t="s">
        <v>303</v>
      </c>
      <c r="G540" s="48" t="s">
        <v>1819</v>
      </c>
      <c r="H540" s="49" t="s">
        <v>1711</v>
      </c>
      <c r="I540" s="41" t="s">
        <v>1721</v>
      </c>
      <c r="J540" s="73"/>
      <c r="K540" s="75" t="s">
        <v>1722</v>
      </c>
      <c r="L540" s="43" t="s">
        <v>3278</v>
      </c>
      <c r="M540" s="43" t="s">
        <v>3279</v>
      </c>
      <c r="N540" s="44" t="s">
        <v>1150</v>
      </c>
      <c r="O540" s="45" t="s">
        <v>1682</v>
      </c>
      <c r="P540" s="30" t="s">
        <v>3280</v>
      </c>
      <c r="Q540" s="30"/>
      <c r="R540" s="19">
        <v>1</v>
      </c>
    </row>
    <row r="541" spans="1:19">
      <c r="A541" s="46">
        <v>2311</v>
      </c>
      <c r="B541" s="47">
        <v>1231101</v>
      </c>
      <c r="C541" s="47"/>
      <c r="D541" s="43" t="s">
        <v>1621</v>
      </c>
      <c r="E541" s="48" t="s">
        <v>2</v>
      </c>
      <c r="F541" s="48" t="s">
        <v>307</v>
      </c>
      <c r="G541" s="48" t="s">
        <v>66</v>
      </c>
      <c r="H541" s="49" t="s">
        <v>1677</v>
      </c>
      <c r="I541" s="41" t="s">
        <v>11</v>
      </c>
      <c r="J541" s="73" t="s">
        <v>1688</v>
      </c>
      <c r="K541" s="75" t="s">
        <v>1689</v>
      </c>
      <c r="L541" s="43" t="s">
        <v>3281</v>
      </c>
      <c r="M541" s="43" t="s">
        <v>3282</v>
      </c>
      <c r="N541" s="44" t="s">
        <v>1622</v>
      </c>
      <c r="O541" s="45" t="s">
        <v>1682</v>
      </c>
      <c r="P541" s="30" t="s">
        <v>3283</v>
      </c>
      <c r="Q541" s="30"/>
      <c r="R541" s="19">
        <v>1</v>
      </c>
    </row>
    <row r="542" spans="1:19">
      <c r="A542" s="46">
        <v>2384</v>
      </c>
      <c r="B542" s="47">
        <v>1238401</v>
      </c>
      <c r="C542" s="47"/>
      <c r="D542" s="43" t="s">
        <v>1623</v>
      </c>
      <c r="E542" s="48" t="s">
        <v>2</v>
      </c>
      <c r="F542" s="48" t="s">
        <v>307</v>
      </c>
      <c r="G542" s="48" t="s">
        <v>295</v>
      </c>
      <c r="H542" s="49" t="s">
        <v>1677</v>
      </c>
      <c r="I542" s="41" t="s">
        <v>11</v>
      </c>
      <c r="J542" s="73" t="s">
        <v>1688</v>
      </c>
      <c r="K542" s="75" t="s">
        <v>1689</v>
      </c>
      <c r="L542" s="43" t="s">
        <v>3284</v>
      </c>
      <c r="M542" s="43" t="s">
        <v>3285</v>
      </c>
      <c r="N542" s="44" t="s">
        <v>1624</v>
      </c>
      <c r="O542" s="45" t="s">
        <v>1682</v>
      </c>
      <c r="P542" s="30" t="s">
        <v>3286</v>
      </c>
      <c r="Q542" s="30"/>
      <c r="R542" s="19">
        <v>1</v>
      </c>
    </row>
    <row r="543" spans="1:19">
      <c r="A543" s="47">
        <v>8636</v>
      </c>
      <c r="B543" s="47">
        <v>1863601</v>
      </c>
      <c r="C543" s="47"/>
      <c r="D543" s="43" t="s">
        <v>914</v>
      </c>
      <c r="E543" s="48" t="s">
        <v>15</v>
      </c>
      <c r="F543" s="48" t="s">
        <v>357</v>
      </c>
      <c r="G543" s="48" t="s">
        <v>1819</v>
      </c>
      <c r="H543" s="49" t="s">
        <v>1830</v>
      </c>
      <c r="I543" s="41" t="s">
        <v>1721</v>
      </c>
      <c r="J543" s="73"/>
      <c r="K543" s="75" t="s">
        <v>1722</v>
      </c>
      <c r="L543" s="43" t="s">
        <v>3287</v>
      </c>
      <c r="M543" s="43" t="s">
        <v>3288</v>
      </c>
      <c r="N543" s="44" t="s">
        <v>915</v>
      </c>
      <c r="O543" s="45" t="s">
        <v>1898</v>
      </c>
      <c r="P543" s="30" t="s">
        <v>3289</v>
      </c>
      <c r="Q543" s="30">
        <v>1</v>
      </c>
      <c r="R543" s="19">
        <v>1</v>
      </c>
    </row>
    <row r="544" spans="1:19">
      <c r="A544" s="52">
        <v>6140</v>
      </c>
      <c r="B544" s="47">
        <v>1614001</v>
      </c>
      <c r="C544" s="47"/>
      <c r="D544" s="43" t="s">
        <v>1151</v>
      </c>
      <c r="E544" s="48" t="s">
        <v>13</v>
      </c>
      <c r="F544" s="48" t="s">
        <v>303</v>
      </c>
      <c r="G544" s="48" t="s">
        <v>1819</v>
      </c>
      <c r="H544" s="49" t="s">
        <v>1677</v>
      </c>
      <c r="I544" s="41" t="s">
        <v>1820</v>
      </c>
      <c r="J544" s="73" t="s">
        <v>1821</v>
      </c>
      <c r="K544" s="75" t="s">
        <v>1822</v>
      </c>
      <c r="L544" s="43" t="s">
        <v>3290</v>
      </c>
      <c r="M544" s="43" t="s">
        <v>3291</v>
      </c>
      <c r="N544" s="44" t="s">
        <v>1152</v>
      </c>
      <c r="O544" s="45" t="s">
        <v>1682</v>
      </c>
      <c r="P544" s="30" t="s">
        <v>3292</v>
      </c>
      <c r="Q544" s="30"/>
      <c r="R544" s="19">
        <v>1</v>
      </c>
    </row>
    <row r="545" spans="1:18">
      <c r="A545" s="46">
        <v>8354</v>
      </c>
      <c r="B545" s="47">
        <v>1835401</v>
      </c>
      <c r="C545" s="47"/>
      <c r="D545" s="43" t="s">
        <v>1153</v>
      </c>
      <c r="E545" s="48" t="s">
        <v>3</v>
      </c>
      <c r="F545" s="48" t="s">
        <v>303</v>
      </c>
      <c r="G545" s="48" t="s">
        <v>1819</v>
      </c>
      <c r="H545" s="49" t="s">
        <v>1826</v>
      </c>
      <c r="I545" s="41" t="s">
        <v>1721</v>
      </c>
      <c r="J545" s="73"/>
      <c r="K545" s="75" t="s">
        <v>1722</v>
      </c>
      <c r="L545" s="43" t="s">
        <v>3293</v>
      </c>
      <c r="M545" s="43" t="s">
        <v>3294</v>
      </c>
      <c r="N545" s="44" t="s">
        <v>1154</v>
      </c>
      <c r="O545" s="45" t="s">
        <v>1747</v>
      </c>
      <c r="P545" s="30" t="s">
        <v>2670</v>
      </c>
      <c r="Q545" s="30">
        <v>0.5</v>
      </c>
      <c r="R545" s="19">
        <v>26</v>
      </c>
    </row>
    <row r="546" spans="1:18">
      <c r="A546" s="46">
        <v>2303</v>
      </c>
      <c r="B546" s="47">
        <v>1230301</v>
      </c>
      <c r="C546" s="47"/>
      <c r="D546" s="43" t="s">
        <v>1155</v>
      </c>
      <c r="E546" s="48" t="s">
        <v>30</v>
      </c>
      <c r="F546" s="48" t="s">
        <v>303</v>
      </c>
      <c r="G546" s="48" t="s">
        <v>1819</v>
      </c>
      <c r="H546" s="49" t="s">
        <v>1906</v>
      </c>
      <c r="I546" s="41" t="s">
        <v>1820</v>
      </c>
      <c r="J546" s="73" t="s">
        <v>1821</v>
      </c>
      <c r="K546" s="75" t="s">
        <v>1822</v>
      </c>
      <c r="L546" s="43" t="s">
        <v>3295</v>
      </c>
      <c r="M546" s="43" t="s">
        <v>3296</v>
      </c>
      <c r="N546" s="44" t="s">
        <v>1156</v>
      </c>
      <c r="O546" s="45" t="s">
        <v>1747</v>
      </c>
      <c r="P546" s="23" t="s">
        <v>2676</v>
      </c>
      <c r="Q546" s="30">
        <v>0.25</v>
      </c>
      <c r="R546" s="19">
        <v>16</v>
      </c>
    </row>
    <row r="547" spans="1:18">
      <c r="A547" s="46">
        <v>6148</v>
      </c>
      <c r="B547" s="47">
        <v>1614801</v>
      </c>
      <c r="C547" s="47"/>
      <c r="D547" s="43" t="s">
        <v>250</v>
      </c>
      <c r="E547" s="48" t="s">
        <v>2</v>
      </c>
      <c r="F547" s="48" t="s">
        <v>66</v>
      </c>
      <c r="G547" s="48" t="s">
        <v>66</v>
      </c>
      <c r="H547" s="49" t="s">
        <v>1711</v>
      </c>
      <c r="I547" s="41" t="s">
        <v>10</v>
      </c>
      <c r="J547" s="73" t="s">
        <v>1678</v>
      </c>
      <c r="K547" s="76" t="s">
        <v>1679</v>
      </c>
      <c r="L547" s="43" t="s">
        <v>3297</v>
      </c>
      <c r="M547" s="43" t="s">
        <v>3298</v>
      </c>
      <c r="N547" s="44" t="s">
        <v>251</v>
      </c>
      <c r="O547" s="45" t="s">
        <v>1682</v>
      </c>
      <c r="P547" s="30" t="s">
        <v>3299</v>
      </c>
      <c r="Q547" s="30"/>
      <c r="R547" s="19">
        <v>1</v>
      </c>
    </row>
    <row r="548" spans="1:18">
      <c r="A548" s="52">
        <v>4776</v>
      </c>
      <c r="B548" s="47">
        <v>1477601</v>
      </c>
      <c r="C548" s="47"/>
      <c r="D548" s="43" t="s">
        <v>1157</v>
      </c>
      <c r="E548" s="48" t="s">
        <v>2</v>
      </c>
      <c r="F548" s="48" t="s">
        <v>303</v>
      </c>
      <c r="G548" s="48" t="s">
        <v>1819</v>
      </c>
      <c r="H548" s="49" t="s">
        <v>1857</v>
      </c>
      <c r="I548" s="41" t="s">
        <v>1721</v>
      </c>
      <c r="J548" s="73"/>
      <c r="K548" s="75" t="s">
        <v>1722</v>
      </c>
      <c r="L548" s="43" t="s">
        <v>3300</v>
      </c>
      <c r="M548" s="43" t="s">
        <v>3301</v>
      </c>
      <c r="N548" s="44" t="s">
        <v>1158</v>
      </c>
      <c r="O548" s="45" t="s">
        <v>1682</v>
      </c>
      <c r="P548" s="30" t="s">
        <v>3302</v>
      </c>
      <c r="Q548" s="30"/>
      <c r="R548" s="19">
        <v>1</v>
      </c>
    </row>
    <row r="549" spans="1:18">
      <c r="A549" s="46">
        <v>6137</v>
      </c>
      <c r="B549" s="47">
        <v>1613701</v>
      </c>
      <c r="C549" s="47"/>
      <c r="D549" s="43" t="s">
        <v>252</v>
      </c>
      <c r="E549" s="48" t="s">
        <v>2</v>
      </c>
      <c r="F549" s="48" t="s">
        <v>66</v>
      </c>
      <c r="G549" s="48" t="s">
        <v>66</v>
      </c>
      <c r="H549" s="49" t="s">
        <v>1677</v>
      </c>
      <c r="I549" s="41" t="s">
        <v>10</v>
      </c>
      <c r="J549" s="73" t="s">
        <v>1678</v>
      </c>
      <c r="K549" s="76" t="s">
        <v>1679</v>
      </c>
      <c r="L549" s="43" t="s">
        <v>3303</v>
      </c>
      <c r="M549" s="43" t="s">
        <v>3304</v>
      </c>
      <c r="N549" s="44" t="s">
        <v>253</v>
      </c>
      <c r="O549" s="45" t="s">
        <v>1682</v>
      </c>
      <c r="P549" s="30" t="s">
        <v>3305</v>
      </c>
      <c r="Q549" s="30"/>
      <c r="R549" s="19">
        <v>1</v>
      </c>
    </row>
    <row r="550" spans="1:18">
      <c r="A550" s="46">
        <v>6158</v>
      </c>
      <c r="B550" s="47">
        <v>1615801</v>
      </c>
      <c r="C550" s="47"/>
      <c r="D550" s="43" t="s">
        <v>254</v>
      </c>
      <c r="E550" s="48" t="s">
        <v>2</v>
      </c>
      <c r="F550" s="48" t="s">
        <v>66</v>
      </c>
      <c r="G550" s="48" t="s">
        <v>66</v>
      </c>
      <c r="H550" s="49" t="s">
        <v>1677</v>
      </c>
      <c r="I550" s="41" t="s">
        <v>10</v>
      </c>
      <c r="J550" s="73" t="s">
        <v>1678</v>
      </c>
      <c r="K550" s="76" t="s">
        <v>1679</v>
      </c>
      <c r="L550" s="43" t="s">
        <v>3306</v>
      </c>
      <c r="M550" s="43" t="s">
        <v>3307</v>
      </c>
      <c r="N550" s="44" t="s">
        <v>255</v>
      </c>
      <c r="O550" s="45" t="s">
        <v>1682</v>
      </c>
      <c r="P550" s="30" t="s">
        <v>3308</v>
      </c>
      <c r="Q550" s="30"/>
      <c r="R550" s="19">
        <v>1</v>
      </c>
    </row>
    <row r="551" spans="1:18">
      <c r="A551" s="46">
        <v>6164</v>
      </c>
      <c r="B551" s="47">
        <v>1616401</v>
      </c>
      <c r="C551" s="47"/>
      <c r="D551" s="43" t="s">
        <v>491</v>
      </c>
      <c r="E551" s="48" t="s">
        <v>2</v>
      </c>
      <c r="F551" s="48" t="s">
        <v>295</v>
      </c>
      <c r="G551" s="48" t="s">
        <v>295</v>
      </c>
      <c r="H551" s="49" t="s">
        <v>1677</v>
      </c>
      <c r="I551" s="41" t="s">
        <v>26</v>
      </c>
      <c r="J551" s="73" t="s">
        <v>1751</v>
      </c>
      <c r="K551" s="75" t="s">
        <v>1752</v>
      </c>
      <c r="L551" s="43" t="s">
        <v>3309</v>
      </c>
      <c r="M551" s="43" t="s">
        <v>3310</v>
      </c>
      <c r="N551" s="44" t="s">
        <v>492</v>
      </c>
      <c r="O551" s="45" t="s">
        <v>1682</v>
      </c>
      <c r="P551" s="30" t="s">
        <v>3311</v>
      </c>
      <c r="Q551" s="30"/>
      <c r="R551" s="19">
        <v>1</v>
      </c>
    </row>
    <row r="552" spans="1:18">
      <c r="A552" s="46">
        <v>6178</v>
      </c>
      <c r="B552" s="47">
        <v>1617801</v>
      </c>
      <c r="C552" s="47"/>
      <c r="D552" s="43" t="s">
        <v>493</v>
      </c>
      <c r="E552" s="48" t="s">
        <v>2</v>
      </c>
      <c r="F552" s="48" t="s">
        <v>295</v>
      </c>
      <c r="G552" s="48" t="s">
        <v>295</v>
      </c>
      <c r="H552" s="49" t="s">
        <v>1677</v>
      </c>
      <c r="I552" s="41" t="s">
        <v>26</v>
      </c>
      <c r="J552" s="73" t="s">
        <v>1751</v>
      </c>
      <c r="K552" s="75" t="s">
        <v>1752</v>
      </c>
      <c r="L552" s="43" t="s">
        <v>3312</v>
      </c>
      <c r="M552" s="43" t="s">
        <v>3313</v>
      </c>
      <c r="N552" s="44" t="s">
        <v>494</v>
      </c>
      <c r="O552" s="45" t="s">
        <v>1682</v>
      </c>
      <c r="P552" s="30" t="s">
        <v>3314</v>
      </c>
      <c r="Q552" s="30"/>
      <c r="R552" s="19">
        <v>1</v>
      </c>
    </row>
    <row r="553" spans="1:18">
      <c r="A553" s="53">
        <v>8807</v>
      </c>
      <c r="B553" s="47">
        <v>1880701</v>
      </c>
      <c r="C553" s="47"/>
      <c r="D553" s="43" t="s">
        <v>495</v>
      </c>
      <c r="E553" s="48" t="s">
        <v>27</v>
      </c>
      <c r="F553" s="48" t="s">
        <v>336</v>
      </c>
      <c r="G553" s="48" t="s">
        <v>336</v>
      </c>
      <c r="H553" s="49" t="s">
        <v>2161</v>
      </c>
      <c r="I553" s="41" t="s">
        <v>23</v>
      </c>
      <c r="J553" s="73" t="s">
        <v>1784</v>
      </c>
      <c r="K553" s="75" t="s">
        <v>1785</v>
      </c>
      <c r="L553" s="43" t="s">
        <v>3315</v>
      </c>
      <c r="M553" s="43" t="s">
        <v>3316</v>
      </c>
      <c r="N553" s="44" t="s">
        <v>496</v>
      </c>
      <c r="O553" s="45" t="s">
        <v>1682</v>
      </c>
      <c r="P553" s="30" t="s">
        <v>3317</v>
      </c>
      <c r="Q553" s="30"/>
      <c r="R553" s="19">
        <v>1</v>
      </c>
    </row>
    <row r="554" spans="1:18">
      <c r="A554" s="47">
        <v>6192</v>
      </c>
      <c r="B554" s="47">
        <v>1619201</v>
      </c>
      <c r="C554" s="47"/>
      <c r="D554" s="43" t="s">
        <v>916</v>
      </c>
      <c r="E554" s="48" t="s">
        <v>2</v>
      </c>
      <c r="F554" s="48" t="s">
        <v>357</v>
      </c>
      <c r="G554" s="48" t="s">
        <v>1819</v>
      </c>
      <c r="H554" s="49" t="s">
        <v>1677</v>
      </c>
      <c r="I554" s="41" t="s">
        <v>1721</v>
      </c>
      <c r="J554" s="73"/>
      <c r="K554" s="75" t="s">
        <v>1722</v>
      </c>
      <c r="L554" s="43" t="s">
        <v>3318</v>
      </c>
      <c r="M554" s="43" t="s">
        <v>3319</v>
      </c>
      <c r="N554" s="44" t="s">
        <v>917</v>
      </c>
      <c r="O554" s="45" t="s">
        <v>1682</v>
      </c>
      <c r="P554" s="30" t="s">
        <v>3320</v>
      </c>
      <c r="Q554" s="30"/>
      <c r="R554" s="19">
        <v>1</v>
      </c>
    </row>
    <row r="555" spans="1:18">
      <c r="A555" s="46">
        <v>8868</v>
      </c>
      <c r="B555" s="47">
        <v>1886801</v>
      </c>
      <c r="C555" s="47"/>
      <c r="D555" s="43" t="s">
        <v>256</v>
      </c>
      <c r="E555" s="48" t="s">
        <v>21</v>
      </c>
      <c r="F555" s="48" t="s">
        <v>66</v>
      </c>
      <c r="G555" s="48" t="s">
        <v>66</v>
      </c>
      <c r="H555" s="49" t="s">
        <v>1744</v>
      </c>
      <c r="I555" s="41" t="s">
        <v>10</v>
      </c>
      <c r="J555" s="73" t="s">
        <v>1678</v>
      </c>
      <c r="K555" s="76" t="s">
        <v>1679</v>
      </c>
      <c r="L555" s="43" t="s">
        <v>3321</v>
      </c>
      <c r="M555" s="43" t="s">
        <v>3322</v>
      </c>
      <c r="N555" s="44" t="s">
        <v>257</v>
      </c>
      <c r="O555" s="45" t="s">
        <v>1898</v>
      </c>
      <c r="P555" s="30" t="s">
        <v>3323</v>
      </c>
      <c r="Q555" s="30">
        <v>1</v>
      </c>
      <c r="R555" s="19">
        <v>1</v>
      </c>
    </row>
    <row r="556" spans="1:18">
      <c r="A556" s="46">
        <v>6219</v>
      </c>
      <c r="B556" s="47">
        <v>1621901</v>
      </c>
      <c r="C556" s="47"/>
      <c r="D556" s="43" t="s">
        <v>1379</v>
      </c>
      <c r="E556" s="48" t="s">
        <v>2</v>
      </c>
      <c r="F556" s="48" t="s">
        <v>295</v>
      </c>
      <c r="G556" s="48" t="s">
        <v>66</v>
      </c>
      <c r="H556" s="49" t="s">
        <v>1677</v>
      </c>
      <c r="I556" s="41" t="s">
        <v>20</v>
      </c>
      <c r="J556" s="73" t="s">
        <v>1756</v>
      </c>
      <c r="K556" s="75" t="s">
        <v>1757</v>
      </c>
      <c r="L556" s="43" t="s">
        <v>3324</v>
      </c>
      <c r="M556" s="43" t="s">
        <v>3325</v>
      </c>
      <c r="N556" s="44" t="s">
        <v>1380</v>
      </c>
      <c r="O556" s="45" t="s">
        <v>1682</v>
      </c>
      <c r="P556" s="30" t="s">
        <v>3326</v>
      </c>
      <c r="Q556" s="30"/>
      <c r="R556" s="19">
        <v>1</v>
      </c>
    </row>
    <row r="557" spans="1:18">
      <c r="A557" s="47">
        <v>8355</v>
      </c>
      <c r="B557" s="47">
        <v>1835501</v>
      </c>
      <c r="C557" s="47"/>
      <c r="D557" s="43" t="s">
        <v>918</v>
      </c>
      <c r="E557" s="48" t="s">
        <v>3</v>
      </c>
      <c r="F557" s="48" t="s">
        <v>357</v>
      </c>
      <c r="G557" s="48" t="s">
        <v>1819</v>
      </c>
      <c r="H557" s="49" t="s">
        <v>1826</v>
      </c>
      <c r="I557" s="41" t="s">
        <v>26</v>
      </c>
      <c r="J557" s="73" t="s">
        <v>1751</v>
      </c>
      <c r="K557" s="75" t="s">
        <v>1752</v>
      </c>
      <c r="L557" s="43" t="s">
        <v>3327</v>
      </c>
      <c r="M557" s="43" t="s">
        <v>3328</v>
      </c>
      <c r="N557" s="44" t="s">
        <v>919</v>
      </c>
      <c r="O557" s="45" t="s">
        <v>1747</v>
      </c>
      <c r="P557" s="30" t="s">
        <v>3329</v>
      </c>
      <c r="Q557" s="30">
        <v>1</v>
      </c>
      <c r="R557" s="19">
        <v>1</v>
      </c>
    </row>
    <row r="558" spans="1:18">
      <c r="A558" s="46">
        <v>8814</v>
      </c>
      <c r="B558" s="47">
        <v>1881401</v>
      </c>
      <c r="C558" s="47"/>
      <c r="D558" s="43" t="s">
        <v>1159</v>
      </c>
      <c r="E558" s="48" t="s">
        <v>50</v>
      </c>
      <c r="F558" s="48" t="s">
        <v>303</v>
      </c>
      <c r="G558" s="48" t="s">
        <v>1819</v>
      </c>
      <c r="H558" s="49" t="s">
        <v>1744</v>
      </c>
      <c r="I558" s="41" t="s">
        <v>1820</v>
      </c>
      <c r="J558" s="73" t="s">
        <v>1821</v>
      </c>
      <c r="K558" s="75" t="s">
        <v>1822</v>
      </c>
      <c r="L558" s="43" t="s">
        <v>3330</v>
      </c>
      <c r="M558" s="43" t="s">
        <v>3331</v>
      </c>
      <c r="N558" s="44" t="s">
        <v>1160</v>
      </c>
      <c r="O558" s="45" t="s">
        <v>1898</v>
      </c>
      <c r="P558" s="30" t="s">
        <v>3332</v>
      </c>
      <c r="Q558" s="30">
        <v>1</v>
      </c>
      <c r="R558" s="19">
        <v>1</v>
      </c>
    </row>
    <row r="559" spans="1:18">
      <c r="A559" s="52">
        <v>6233</v>
      </c>
      <c r="B559" s="47">
        <v>1623301</v>
      </c>
      <c r="C559" s="47"/>
      <c r="D559" s="43" t="s">
        <v>1161</v>
      </c>
      <c r="E559" s="48" t="s">
        <v>2</v>
      </c>
      <c r="F559" s="48" t="s">
        <v>303</v>
      </c>
      <c r="G559" s="48" t="s">
        <v>1819</v>
      </c>
      <c r="H559" s="49" t="s">
        <v>1677</v>
      </c>
      <c r="I559" s="41" t="s">
        <v>1820</v>
      </c>
      <c r="J559" s="73" t="s">
        <v>1821</v>
      </c>
      <c r="K559" s="75" t="s">
        <v>1822</v>
      </c>
      <c r="L559" s="43" t="s">
        <v>3333</v>
      </c>
      <c r="M559" s="43" t="s">
        <v>3334</v>
      </c>
      <c r="N559" s="44" t="s">
        <v>1162</v>
      </c>
      <c r="O559" s="45" t="s">
        <v>1682</v>
      </c>
      <c r="P559" s="30" t="s">
        <v>3335</v>
      </c>
      <c r="Q559" s="30"/>
      <c r="R559" s="19">
        <v>1</v>
      </c>
    </row>
    <row r="560" spans="1:18">
      <c r="A560" s="46">
        <v>8356</v>
      </c>
      <c r="B560" s="47">
        <v>1835601</v>
      </c>
      <c r="C560" s="47"/>
      <c r="D560" s="43" t="s">
        <v>1381</v>
      </c>
      <c r="E560" s="48" t="s">
        <v>48</v>
      </c>
      <c r="F560" s="48" t="s">
        <v>295</v>
      </c>
      <c r="G560" s="48" t="s">
        <v>295</v>
      </c>
      <c r="H560" s="49" t="s">
        <v>1826</v>
      </c>
      <c r="I560" s="41" t="s">
        <v>20</v>
      </c>
      <c r="J560" s="73" t="s">
        <v>1756</v>
      </c>
      <c r="K560" s="75" t="s">
        <v>1757</v>
      </c>
      <c r="L560" s="43" t="s">
        <v>3336</v>
      </c>
      <c r="M560" s="43" t="s">
        <v>3337</v>
      </c>
      <c r="N560" s="44" t="s">
        <v>1382</v>
      </c>
      <c r="O560" s="45" t="s">
        <v>1747</v>
      </c>
      <c r="P560" s="30" t="s">
        <v>1967</v>
      </c>
      <c r="Q560" s="30">
        <v>0.5</v>
      </c>
      <c r="R560" s="19">
        <v>10</v>
      </c>
    </row>
    <row r="561" spans="1:18">
      <c r="A561" s="46">
        <v>2369</v>
      </c>
      <c r="B561" s="47">
        <v>1236901</v>
      </c>
      <c r="C561" s="47"/>
      <c r="D561" s="43" t="s">
        <v>1625</v>
      </c>
      <c r="E561" s="48" t="s">
        <v>2</v>
      </c>
      <c r="F561" s="48" t="s">
        <v>307</v>
      </c>
      <c r="G561" s="48" t="s">
        <v>295</v>
      </c>
      <c r="H561" s="49" t="s">
        <v>1677</v>
      </c>
      <c r="I561" s="41" t="s">
        <v>11</v>
      </c>
      <c r="J561" s="73" t="s">
        <v>1688</v>
      </c>
      <c r="K561" s="75" t="s">
        <v>1689</v>
      </c>
      <c r="L561" s="43" t="s">
        <v>3338</v>
      </c>
      <c r="M561" s="43" t="s">
        <v>3339</v>
      </c>
      <c r="N561" s="44" t="s">
        <v>1626</v>
      </c>
      <c r="O561" s="45" t="s">
        <v>1682</v>
      </c>
      <c r="P561" s="30" t="s">
        <v>3340</v>
      </c>
      <c r="Q561" s="30"/>
      <c r="R561" s="19">
        <v>1</v>
      </c>
    </row>
    <row r="562" spans="1:18">
      <c r="A562" s="51">
        <v>7783</v>
      </c>
      <c r="B562" s="47">
        <v>1778301</v>
      </c>
      <c r="C562" s="47">
        <v>1773639</v>
      </c>
      <c r="D562" s="43" t="s">
        <v>1627</v>
      </c>
      <c r="E562" s="48" t="s">
        <v>54</v>
      </c>
      <c r="F562" s="48" t="s">
        <v>307</v>
      </c>
      <c r="G562" s="48" t="s">
        <v>295</v>
      </c>
      <c r="H562" s="49" t="s">
        <v>2215</v>
      </c>
      <c r="I562" s="41" t="s">
        <v>26</v>
      </c>
      <c r="J562" s="73" t="s">
        <v>1751</v>
      </c>
      <c r="K562" s="75" t="s">
        <v>1752</v>
      </c>
      <c r="L562" s="43" t="s">
        <v>3341</v>
      </c>
      <c r="M562" s="43" t="s">
        <v>3342</v>
      </c>
      <c r="N562" s="44" t="s">
        <v>1628</v>
      </c>
      <c r="O562" s="45" t="s">
        <v>1682</v>
      </c>
      <c r="P562" s="30" t="s">
        <v>3343</v>
      </c>
      <c r="Q562" s="30"/>
      <c r="R562" s="19">
        <v>44</v>
      </c>
    </row>
    <row r="563" spans="1:18">
      <c r="A563" s="51">
        <v>7780</v>
      </c>
      <c r="B563" s="47">
        <v>1778001</v>
      </c>
      <c r="C563" s="47">
        <v>1773639</v>
      </c>
      <c r="D563" s="43" t="s">
        <v>1630</v>
      </c>
      <c r="E563" s="48" t="s">
        <v>32</v>
      </c>
      <c r="F563" s="48" t="s">
        <v>307</v>
      </c>
      <c r="G563" s="48" t="s">
        <v>295</v>
      </c>
      <c r="H563" s="49" t="s">
        <v>2215</v>
      </c>
      <c r="I563" s="41" t="s">
        <v>11</v>
      </c>
      <c r="J563" s="73" t="s">
        <v>1688</v>
      </c>
      <c r="K563" s="75" t="s">
        <v>1689</v>
      </c>
      <c r="L563" s="43" t="s">
        <v>3344</v>
      </c>
      <c r="M563" s="43" t="s">
        <v>3345</v>
      </c>
      <c r="N563" s="44" t="s">
        <v>1631</v>
      </c>
      <c r="O563" s="45" t="s">
        <v>1682</v>
      </c>
      <c r="P563" s="30" t="s">
        <v>3346</v>
      </c>
      <c r="Q563" s="30"/>
      <c r="R563" s="19">
        <v>44</v>
      </c>
    </row>
    <row r="564" spans="1:18">
      <c r="A564" s="47">
        <v>9328</v>
      </c>
      <c r="B564" s="47">
        <v>1932801</v>
      </c>
      <c r="C564" s="47"/>
      <c r="D564" s="43" t="s">
        <v>497</v>
      </c>
      <c r="E564" s="48" t="s">
        <v>24</v>
      </c>
      <c r="F564" s="48" t="s">
        <v>385</v>
      </c>
      <c r="G564" s="48" t="s">
        <v>385</v>
      </c>
      <c r="H564" s="49" t="s">
        <v>385</v>
      </c>
      <c r="I564" s="41" t="s">
        <v>23</v>
      </c>
      <c r="J564" s="73" t="s">
        <v>1784</v>
      </c>
      <c r="K564" s="75" t="s">
        <v>1785</v>
      </c>
      <c r="L564" s="43" t="s">
        <v>3347</v>
      </c>
      <c r="M564" s="43" t="s">
        <v>3348</v>
      </c>
      <c r="N564" s="44" t="s">
        <v>498</v>
      </c>
      <c r="O564" s="45" t="s">
        <v>2381</v>
      </c>
      <c r="P564" s="30" t="s">
        <v>3349</v>
      </c>
      <c r="Q564" s="30"/>
      <c r="R564" s="19">
        <v>1</v>
      </c>
    </row>
    <row r="565" spans="1:18">
      <c r="A565" s="46">
        <v>6260</v>
      </c>
      <c r="B565" s="47">
        <v>1626001</v>
      </c>
      <c r="C565" s="47"/>
      <c r="D565" s="43" t="s">
        <v>1383</v>
      </c>
      <c r="E565" s="48" t="s">
        <v>2</v>
      </c>
      <c r="F565" s="48" t="s">
        <v>295</v>
      </c>
      <c r="G565" s="48" t="s">
        <v>295</v>
      </c>
      <c r="H565" s="49" t="s">
        <v>3048</v>
      </c>
      <c r="I565" s="41" t="s">
        <v>20</v>
      </c>
      <c r="J565" s="73" t="s">
        <v>1756</v>
      </c>
      <c r="K565" s="75" t="s">
        <v>1757</v>
      </c>
      <c r="L565" s="43" t="s">
        <v>3350</v>
      </c>
      <c r="M565" s="43" t="s">
        <v>3351</v>
      </c>
      <c r="N565" s="44" t="s">
        <v>1384</v>
      </c>
      <c r="O565" s="45" t="s">
        <v>1682</v>
      </c>
      <c r="P565" s="30" t="s">
        <v>3352</v>
      </c>
      <c r="Q565" s="30"/>
      <c r="R565" s="19">
        <v>1</v>
      </c>
    </row>
    <row r="566" spans="1:18">
      <c r="A566" s="46">
        <v>2308</v>
      </c>
      <c r="B566" s="47">
        <v>1230801</v>
      </c>
      <c r="C566" s="47"/>
      <c r="D566" s="43" t="s">
        <v>1632</v>
      </c>
      <c r="E566" s="48" t="s">
        <v>2</v>
      </c>
      <c r="F566" s="48" t="s">
        <v>307</v>
      </c>
      <c r="G566" s="48" t="s">
        <v>336</v>
      </c>
      <c r="H566" s="49" t="s">
        <v>1677</v>
      </c>
      <c r="I566" s="41" t="s">
        <v>11</v>
      </c>
      <c r="J566" s="73" t="s">
        <v>1688</v>
      </c>
      <c r="K566" s="75" t="s">
        <v>1689</v>
      </c>
      <c r="L566" s="43" t="s">
        <v>3353</v>
      </c>
      <c r="M566" s="43" t="s">
        <v>3354</v>
      </c>
      <c r="N566" s="44" t="s">
        <v>1633</v>
      </c>
      <c r="O566" s="45" t="s">
        <v>1682</v>
      </c>
      <c r="P566" s="30" t="s">
        <v>3355</v>
      </c>
      <c r="Q566" s="30"/>
      <c r="R566" s="19">
        <v>1</v>
      </c>
    </row>
    <row r="567" spans="1:18">
      <c r="A567" s="53">
        <v>1917</v>
      </c>
      <c r="B567" s="47">
        <v>1191701</v>
      </c>
      <c r="C567" s="47"/>
      <c r="D567" s="43" t="s">
        <v>499</v>
      </c>
      <c r="E567" s="48" t="s">
        <v>34</v>
      </c>
      <c r="F567" s="48" t="s">
        <v>66</v>
      </c>
      <c r="G567" s="48" t="s">
        <v>66</v>
      </c>
      <c r="H567" s="49" t="s">
        <v>2161</v>
      </c>
      <c r="I567" s="41" t="s">
        <v>23</v>
      </c>
      <c r="J567" s="73" t="s">
        <v>1784</v>
      </c>
      <c r="K567" s="75" t="s">
        <v>1785</v>
      </c>
      <c r="L567" s="43" t="s">
        <v>3356</v>
      </c>
      <c r="M567" s="43" t="s">
        <v>3357</v>
      </c>
      <c r="N567" s="44" t="s">
        <v>500</v>
      </c>
      <c r="O567" s="45" t="s">
        <v>1682</v>
      </c>
      <c r="P567" s="30" t="s">
        <v>3358</v>
      </c>
      <c r="Q567" s="30"/>
      <c r="R567" s="19">
        <v>1</v>
      </c>
    </row>
    <row r="568" spans="1:18">
      <c r="A568" s="47">
        <v>6288</v>
      </c>
      <c r="B568" s="47">
        <v>1628801</v>
      </c>
      <c r="C568" s="47"/>
      <c r="D568" s="43" t="s">
        <v>921</v>
      </c>
      <c r="E568" s="48" t="s">
        <v>2</v>
      </c>
      <c r="F568" s="48" t="s">
        <v>357</v>
      </c>
      <c r="G568" s="48" t="s">
        <v>1819</v>
      </c>
      <c r="H568" s="49" t="s">
        <v>1677</v>
      </c>
      <c r="I568" s="41" t="s">
        <v>1721</v>
      </c>
      <c r="J568" s="73"/>
      <c r="K568" s="75" t="s">
        <v>1722</v>
      </c>
      <c r="L568" s="43" t="s">
        <v>3359</v>
      </c>
      <c r="M568" s="43" t="s">
        <v>3360</v>
      </c>
      <c r="N568" s="44" t="s">
        <v>922</v>
      </c>
      <c r="O568" s="45" t="s">
        <v>1682</v>
      </c>
      <c r="P568" s="30" t="s">
        <v>3361</v>
      </c>
      <c r="Q568" s="30"/>
      <c r="R568" s="19">
        <v>1</v>
      </c>
    </row>
    <row r="569" spans="1:18">
      <c r="A569" s="46">
        <v>5385</v>
      </c>
      <c r="B569" s="47">
        <v>1538501</v>
      </c>
      <c r="C569" s="47"/>
      <c r="D569" s="43" t="s">
        <v>501</v>
      </c>
      <c r="E569" s="48" t="s">
        <v>2</v>
      </c>
      <c r="F569" s="48" t="s">
        <v>307</v>
      </c>
      <c r="G569" s="48" t="s">
        <v>336</v>
      </c>
      <c r="H569" s="49" t="s">
        <v>1768</v>
      </c>
      <c r="I569" s="41" t="s">
        <v>26</v>
      </c>
      <c r="J569" s="73" t="s">
        <v>1751</v>
      </c>
      <c r="K569" s="75" t="s">
        <v>1752</v>
      </c>
      <c r="L569" s="43" t="s">
        <v>3362</v>
      </c>
      <c r="M569" s="43" t="s">
        <v>3363</v>
      </c>
      <c r="N569" s="44" t="s">
        <v>502</v>
      </c>
      <c r="O569" s="45" t="s">
        <v>1682</v>
      </c>
      <c r="P569" s="30" t="s">
        <v>3364</v>
      </c>
      <c r="Q569" s="30"/>
      <c r="R569" s="19">
        <v>1</v>
      </c>
    </row>
    <row r="570" spans="1:18">
      <c r="A570" s="46">
        <v>6301</v>
      </c>
      <c r="B570" s="47">
        <v>1630101</v>
      </c>
      <c r="C570" s="47"/>
      <c r="D570" s="43" t="s">
        <v>258</v>
      </c>
      <c r="E570" s="48" t="s">
        <v>2</v>
      </c>
      <c r="F570" s="48" t="s">
        <v>66</v>
      </c>
      <c r="G570" s="48" t="s">
        <v>66</v>
      </c>
      <c r="H570" s="49" t="s">
        <v>1677</v>
      </c>
      <c r="I570" s="41" t="s">
        <v>10</v>
      </c>
      <c r="J570" s="73" t="s">
        <v>1678</v>
      </c>
      <c r="K570" s="76" t="s">
        <v>1679</v>
      </c>
      <c r="L570" s="43" t="s">
        <v>3365</v>
      </c>
      <c r="M570" s="43" t="s">
        <v>3366</v>
      </c>
      <c r="N570" s="44" t="s">
        <v>259</v>
      </c>
      <c r="O570" s="45" t="s">
        <v>1682</v>
      </c>
      <c r="P570" s="30" t="s">
        <v>3367</v>
      </c>
      <c r="Q570" s="30"/>
      <c r="R570" s="19">
        <v>1</v>
      </c>
    </row>
    <row r="571" spans="1:18">
      <c r="A571" s="46">
        <v>7718</v>
      </c>
      <c r="B571" s="47">
        <v>1771801</v>
      </c>
      <c r="C571" s="47">
        <v>1770539</v>
      </c>
      <c r="D571" s="43" t="s">
        <v>260</v>
      </c>
      <c r="E571" s="48" t="s">
        <v>15</v>
      </c>
      <c r="F571" s="48" t="s">
        <v>66</v>
      </c>
      <c r="G571" s="48" t="s">
        <v>66</v>
      </c>
      <c r="H571" s="49" t="s">
        <v>1830</v>
      </c>
      <c r="I571" s="41" t="s">
        <v>12</v>
      </c>
      <c r="J571" s="73" t="s">
        <v>1739</v>
      </c>
      <c r="K571" s="75" t="s">
        <v>1740</v>
      </c>
      <c r="L571" s="43" t="s">
        <v>3368</v>
      </c>
      <c r="M571" s="43" t="s">
        <v>3369</v>
      </c>
      <c r="N571" s="44" t="s">
        <v>261</v>
      </c>
      <c r="O571" s="45" t="s">
        <v>1682</v>
      </c>
      <c r="P571" s="30" t="s">
        <v>1967</v>
      </c>
      <c r="Q571" s="30"/>
      <c r="R571" s="19">
        <v>1</v>
      </c>
    </row>
    <row r="572" spans="1:18">
      <c r="A572" s="47">
        <v>6315</v>
      </c>
      <c r="B572" s="47">
        <v>1631501</v>
      </c>
      <c r="C572" s="47"/>
      <c r="D572" s="43" t="s">
        <v>923</v>
      </c>
      <c r="E572" s="48" t="s">
        <v>13</v>
      </c>
      <c r="F572" s="48" t="s">
        <v>357</v>
      </c>
      <c r="G572" s="48" t="s">
        <v>1819</v>
      </c>
      <c r="H572" s="49" t="s">
        <v>1677</v>
      </c>
      <c r="I572" s="41" t="s">
        <v>1721</v>
      </c>
      <c r="J572" s="73"/>
      <c r="K572" s="75" t="s">
        <v>1722</v>
      </c>
      <c r="L572" s="43" t="s">
        <v>3370</v>
      </c>
      <c r="M572" s="43" t="s">
        <v>3371</v>
      </c>
      <c r="N572" s="44" t="s">
        <v>924</v>
      </c>
      <c r="O572" s="45" t="s">
        <v>1682</v>
      </c>
      <c r="P572" s="30" t="s">
        <v>3372</v>
      </c>
      <c r="Q572" s="30"/>
      <c r="R572" s="19">
        <v>1</v>
      </c>
    </row>
    <row r="573" spans="1:18">
      <c r="A573" s="47">
        <v>8387</v>
      </c>
      <c r="B573" s="47">
        <v>1838701</v>
      </c>
      <c r="C573" s="47"/>
      <c r="D573" s="43" t="s">
        <v>721</v>
      </c>
      <c r="E573" s="48" t="s">
        <v>3</v>
      </c>
      <c r="F573" s="48" t="s">
        <v>336</v>
      </c>
      <c r="G573" s="48" t="s">
        <v>336</v>
      </c>
      <c r="H573" s="49" t="s">
        <v>1826</v>
      </c>
      <c r="I573" s="41" t="s">
        <v>12</v>
      </c>
      <c r="J573" s="73" t="s">
        <v>1739</v>
      </c>
      <c r="K573" s="75" t="s">
        <v>1740</v>
      </c>
      <c r="L573" s="43" t="s">
        <v>3373</v>
      </c>
      <c r="M573" s="43" t="s">
        <v>3374</v>
      </c>
      <c r="N573" s="44" t="s">
        <v>722</v>
      </c>
      <c r="O573" s="45" t="s">
        <v>1747</v>
      </c>
      <c r="P573" s="30" t="s">
        <v>2688</v>
      </c>
      <c r="Q573" s="30">
        <v>0.5</v>
      </c>
      <c r="R573" s="19">
        <v>38</v>
      </c>
    </row>
    <row r="574" spans="1:18">
      <c r="A574" s="46">
        <v>6329</v>
      </c>
      <c r="B574" s="47">
        <v>1632901</v>
      </c>
      <c r="C574" s="47"/>
      <c r="D574" s="43" t="s">
        <v>503</v>
      </c>
      <c r="E574" s="48" t="s">
        <v>2</v>
      </c>
      <c r="F574" s="48" t="s">
        <v>307</v>
      </c>
      <c r="G574" s="48" t="s">
        <v>336</v>
      </c>
      <c r="H574" s="49" t="s">
        <v>1711</v>
      </c>
      <c r="I574" s="41" t="s">
        <v>23</v>
      </c>
      <c r="J574" s="73" t="s">
        <v>1784</v>
      </c>
      <c r="K574" s="75" t="s">
        <v>1785</v>
      </c>
      <c r="L574" s="43" t="s">
        <v>3375</v>
      </c>
      <c r="M574" s="43" t="s">
        <v>3376</v>
      </c>
      <c r="N574" s="44" t="s">
        <v>504</v>
      </c>
      <c r="O574" s="45" t="s">
        <v>1682</v>
      </c>
      <c r="P574" s="30" t="s">
        <v>3377</v>
      </c>
      <c r="Q574" s="30"/>
      <c r="R574" s="19">
        <v>1</v>
      </c>
    </row>
    <row r="575" spans="1:18">
      <c r="A575" s="53">
        <v>8723</v>
      </c>
      <c r="B575" s="47">
        <v>1872301</v>
      </c>
      <c r="C575" s="47"/>
      <c r="D575" s="43" t="s">
        <v>505</v>
      </c>
      <c r="E575" s="48" t="s">
        <v>29</v>
      </c>
      <c r="F575" s="48" t="s">
        <v>336</v>
      </c>
      <c r="G575" s="48" t="s">
        <v>336</v>
      </c>
      <c r="H575" s="49" t="s">
        <v>1830</v>
      </c>
      <c r="I575" s="41" t="s">
        <v>23</v>
      </c>
      <c r="J575" s="73" t="s">
        <v>1784</v>
      </c>
      <c r="K575" s="75" t="s">
        <v>1785</v>
      </c>
      <c r="L575" s="43" t="s">
        <v>3378</v>
      </c>
      <c r="M575" s="43" t="s">
        <v>3379</v>
      </c>
      <c r="N575" s="44" t="s">
        <v>506</v>
      </c>
      <c r="O575" s="45"/>
      <c r="P575" s="30"/>
      <c r="Q575" s="30"/>
      <c r="R575" s="19">
        <v>1</v>
      </c>
    </row>
    <row r="576" spans="1:18">
      <c r="A576" s="47">
        <v>8116</v>
      </c>
      <c r="B576" s="47">
        <v>1811601</v>
      </c>
      <c r="C576" s="47"/>
      <c r="D576" s="43" t="s">
        <v>925</v>
      </c>
      <c r="E576" s="48" t="s">
        <v>3</v>
      </c>
      <c r="F576" s="48" t="s">
        <v>357</v>
      </c>
      <c r="G576" s="48" t="s">
        <v>1819</v>
      </c>
      <c r="H576" s="49" t="s">
        <v>1826</v>
      </c>
      <c r="I576" s="41" t="s">
        <v>26</v>
      </c>
      <c r="J576" s="73" t="s">
        <v>1751</v>
      </c>
      <c r="K576" s="75" t="s">
        <v>1752</v>
      </c>
      <c r="L576" s="43" t="s">
        <v>3380</v>
      </c>
      <c r="M576" s="43" t="s">
        <v>3381</v>
      </c>
      <c r="N576" s="44" t="s">
        <v>926</v>
      </c>
      <c r="O576" s="45" t="s">
        <v>1747</v>
      </c>
      <c r="P576" s="30" t="s">
        <v>3254</v>
      </c>
      <c r="Q576" s="30">
        <v>0.5</v>
      </c>
      <c r="R576" s="19">
        <v>21</v>
      </c>
    </row>
    <row r="577" spans="1:18">
      <c r="A577" s="47">
        <v>7749</v>
      </c>
      <c r="B577" s="47">
        <v>1774901</v>
      </c>
      <c r="C577" s="47">
        <v>1773739</v>
      </c>
      <c r="D577" s="43" t="s">
        <v>723</v>
      </c>
      <c r="E577" s="48" t="s">
        <v>15</v>
      </c>
      <c r="F577" s="48" t="s">
        <v>336</v>
      </c>
      <c r="G577" s="48" t="s">
        <v>336</v>
      </c>
      <c r="H577" s="49" t="s">
        <v>1830</v>
      </c>
      <c r="I577" s="41" t="s">
        <v>23</v>
      </c>
      <c r="J577" s="73" t="s">
        <v>1784</v>
      </c>
      <c r="K577" s="75" t="s">
        <v>1785</v>
      </c>
      <c r="L577" s="43" t="s">
        <v>3382</v>
      </c>
      <c r="M577" s="43" t="s">
        <v>3383</v>
      </c>
      <c r="N577" s="44" t="s">
        <v>724</v>
      </c>
      <c r="O577" s="45" t="s">
        <v>1898</v>
      </c>
      <c r="P577" s="30" t="s">
        <v>3384</v>
      </c>
      <c r="Q577" s="30"/>
      <c r="R577" s="19">
        <v>1</v>
      </c>
    </row>
    <row r="578" spans="1:18">
      <c r="A578" s="47">
        <v>6356</v>
      </c>
      <c r="B578" s="47">
        <v>1635601</v>
      </c>
      <c r="C578" s="47"/>
      <c r="D578" s="43" t="s">
        <v>927</v>
      </c>
      <c r="E578" s="48" t="s">
        <v>2</v>
      </c>
      <c r="F578" s="48" t="s">
        <v>357</v>
      </c>
      <c r="G578" s="48" t="s">
        <v>1819</v>
      </c>
      <c r="H578" s="49" t="s">
        <v>1677</v>
      </c>
      <c r="I578" s="41" t="s">
        <v>1721</v>
      </c>
      <c r="J578" s="73"/>
      <c r="K578" s="75" t="s">
        <v>1722</v>
      </c>
      <c r="L578" s="43" t="s">
        <v>3385</v>
      </c>
      <c r="M578" s="43" t="s">
        <v>3386</v>
      </c>
      <c r="N578" s="44" t="s">
        <v>928</v>
      </c>
      <c r="O578" s="45" t="s">
        <v>1682</v>
      </c>
      <c r="P578" s="30" t="s">
        <v>3387</v>
      </c>
      <c r="Q578" s="30"/>
      <c r="R578" s="19">
        <v>1</v>
      </c>
    </row>
    <row r="579" spans="1:18">
      <c r="A579" s="46">
        <v>6363</v>
      </c>
      <c r="B579" s="47">
        <v>1636301</v>
      </c>
      <c r="C579" s="47"/>
      <c r="D579" s="43" t="s">
        <v>1385</v>
      </c>
      <c r="E579" s="48" t="s">
        <v>2</v>
      </c>
      <c r="F579" s="48" t="s">
        <v>295</v>
      </c>
      <c r="G579" s="48" t="s">
        <v>295</v>
      </c>
      <c r="H579" s="49" t="s">
        <v>1677</v>
      </c>
      <c r="I579" s="41" t="s">
        <v>20</v>
      </c>
      <c r="J579" s="73" t="s">
        <v>1756</v>
      </c>
      <c r="K579" s="75" t="s">
        <v>1757</v>
      </c>
      <c r="L579" s="43" t="s">
        <v>3388</v>
      </c>
      <c r="M579" s="43" t="s">
        <v>3389</v>
      </c>
      <c r="N579" s="44" t="s">
        <v>1386</v>
      </c>
      <c r="O579" s="45" t="s">
        <v>1682</v>
      </c>
      <c r="P579" s="30" t="s">
        <v>3390</v>
      </c>
      <c r="Q579" s="30"/>
      <c r="R579" s="19">
        <v>1</v>
      </c>
    </row>
    <row r="580" spans="1:18">
      <c r="A580" s="46">
        <v>6370</v>
      </c>
      <c r="B580" s="47">
        <v>1637001</v>
      </c>
      <c r="C580" s="47"/>
      <c r="D580" s="43" t="s">
        <v>1634</v>
      </c>
      <c r="E580" s="48" t="s">
        <v>2</v>
      </c>
      <c r="F580" s="48" t="s">
        <v>307</v>
      </c>
      <c r="G580" s="48" t="s">
        <v>336</v>
      </c>
      <c r="H580" s="49" t="s">
        <v>1764</v>
      </c>
      <c r="I580" s="41" t="s">
        <v>26</v>
      </c>
      <c r="J580" s="73" t="s">
        <v>1751</v>
      </c>
      <c r="K580" s="75" t="s">
        <v>1752</v>
      </c>
      <c r="L580" s="43" t="s">
        <v>3391</v>
      </c>
      <c r="M580" s="43" t="s">
        <v>3392</v>
      </c>
      <c r="N580" s="44" t="s">
        <v>1635</v>
      </c>
      <c r="O580" s="45" t="s">
        <v>1682</v>
      </c>
      <c r="P580" s="30" t="s">
        <v>3393</v>
      </c>
      <c r="Q580" s="30"/>
      <c r="R580" s="19">
        <v>1</v>
      </c>
    </row>
    <row r="581" spans="1:18">
      <c r="A581" s="46">
        <v>6384</v>
      </c>
      <c r="B581" s="47">
        <v>1638401</v>
      </c>
      <c r="C581" s="47"/>
      <c r="D581" s="43" t="s">
        <v>1388</v>
      </c>
      <c r="E581" s="48" t="s">
        <v>2</v>
      </c>
      <c r="F581" s="48" t="s">
        <v>295</v>
      </c>
      <c r="G581" s="48" t="s">
        <v>295</v>
      </c>
      <c r="H581" s="49" t="s">
        <v>1677</v>
      </c>
      <c r="I581" s="41" t="s">
        <v>26</v>
      </c>
      <c r="J581" s="73" t="s">
        <v>1751</v>
      </c>
      <c r="K581" s="75" t="s">
        <v>1752</v>
      </c>
      <c r="L581" s="43" t="s">
        <v>3394</v>
      </c>
      <c r="M581" s="43" t="s">
        <v>3395</v>
      </c>
      <c r="N581" s="44" t="s">
        <v>1389</v>
      </c>
      <c r="O581" s="45" t="s">
        <v>1682</v>
      </c>
      <c r="P581" s="30" t="s">
        <v>3396</v>
      </c>
      <c r="Q581" s="30"/>
      <c r="R581" s="19">
        <v>1</v>
      </c>
    </row>
    <row r="582" spans="1:18">
      <c r="A582" s="50">
        <v>6425</v>
      </c>
      <c r="B582" s="47">
        <v>1642501</v>
      </c>
      <c r="C582" s="47"/>
      <c r="D582" s="43" t="s">
        <v>725</v>
      </c>
      <c r="E582" s="48" t="s">
        <v>2</v>
      </c>
      <c r="F582" s="48" t="s">
        <v>336</v>
      </c>
      <c r="G582" s="48" t="s">
        <v>336</v>
      </c>
      <c r="H582" s="49" t="s">
        <v>1677</v>
      </c>
      <c r="I582" s="41" t="s">
        <v>12</v>
      </c>
      <c r="J582" s="73" t="s">
        <v>1739</v>
      </c>
      <c r="K582" s="75" t="s">
        <v>1740</v>
      </c>
      <c r="L582" s="43" t="s">
        <v>3397</v>
      </c>
      <c r="M582" s="43" t="s">
        <v>3398</v>
      </c>
      <c r="N582" s="44" t="s">
        <v>726</v>
      </c>
      <c r="O582" s="45" t="s">
        <v>1682</v>
      </c>
      <c r="P582" s="30" t="s">
        <v>3399</v>
      </c>
      <c r="Q582" s="30"/>
      <c r="R582" s="19">
        <v>1</v>
      </c>
    </row>
    <row r="583" spans="1:18">
      <c r="A583" s="51">
        <v>8544</v>
      </c>
      <c r="B583" s="47">
        <v>1854401</v>
      </c>
      <c r="C583" s="47"/>
      <c r="D583" s="43" t="s">
        <v>508</v>
      </c>
      <c r="E583" s="48" t="s">
        <v>15</v>
      </c>
      <c r="F583" s="48" t="s">
        <v>307</v>
      </c>
      <c r="G583" s="48" t="s">
        <v>336</v>
      </c>
      <c r="H583" s="49" t="s">
        <v>1830</v>
      </c>
      <c r="I583" s="41" t="s">
        <v>23</v>
      </c>
      <c r="J583" s="73" t="s">
        <v>1784</v>
      </c>
      <c r="K583" s="75" t="s">
        <v>1785</v>
      </c>
      <c r="L583" s="43" t="s">
        <v>3400</v>
      </c>
      <c r="M583" s="43" t="s">
        <v>3401</v>
      </c>
      <c r="N583" s="44" t="s">
        <v>509</v>
      </c>
      <c r="O583" s="45" t="s">
        <v>1898</v>
      </c>
      <c r="P583" s="30" t="s">
        <v>3402</v>
      </c>
      <c r="Q583" s="30">
        <v>1</v>
      </c>
      <c r="R583" s="19">
        <v>1</v>
      </c>
    </row>
    <row r="584" spans="1:18">
      <c r="A584" s="50">
        <v>6884</v>
      </c>
      <c r="B584" s="47">
        <v>1688401</v>
      </c>
      <c r="C584" s="47"/>
      <c r="D584" s="43" t="s">
        <v>727</v>
      </c>
      <c r="E584" s="48" t="s">
        <v>2</v>
      </c>
      <c r="F584" s="48" t="s">
        <v>336</v>
      </c>
      <c r="G584" s="48" t="s">
        <v>336</v>
      </c>
      <c r="H584" s="49" t="s">
        <v>1711</v>
      </c>
      <c r="I584" s="41" t="s">
        <v>12</v>
      </c>
      <c r="J584" s="73" t="s">
        <v>1739</v>
      </c>
      <c r="K584" s="75" t="s">
        <v>1740</v>
      </c>
      <c r="L584" s="43" t="s">
        <v>3403</v>
      </c>
      <c r="M584" s="43" t="s">
        <v>3404</v>
      </c>
      <c r="N584" s="44" t="s">
        <v>728</v>
      </c>
      <c r="O584" s="45" t="s">
        <v>1682</v>
      </c>
      <c r="P584" s="30" t="s">
        <v>3405</v>
      </c>
      <c r="Q584" s="30"/>
      <c r="R584" s="19">
        <v>1</v>
      </c>
    </row>
    <row r="585" spans="1:18">
      <c r="A585" s="46">
        <v>6438</v>
      </c>
      <c r="B585" s="47">
        <v>1643801</v>
      </c>
      <c r="C585" s="47"/>
      <c r="D585" s="43" t="s">
        <v>262</v>
      </c>
      <c r="E585" s="48" t="s">
        <v>2</v>
      </c>
      <c r="F585" s="48" t="s">
        <v>66</v>
      </c>
      <c r="G585" s="48" t="s">
        <v>66</v>
      </c>
      <c r="H585" s="49" t="s">
        <v>1711</v>
      </c>
      <c r="I585" s="41" t="s">
        <v>11</v>
      </c>
      <c r="J585" s="73" t="s">
        <v>1688</v>
      </c>
      <c r="K585" s="75" t="s">
        <v>1689</v>
      </c>
      <c r="L585" s="43" t="s">
        <v>3406</v>
      </c>
      <c r="M585" s="43" t="s">
        <v>3407</v>
      </c>
      <c r="N585" s="44" t="s">
        <v>263</v>
      </c>
      <c r="O585" s="45" t="s">
        <v>1682</v>
      </c>
      <c r="P585" s="30" t="s">
        <v>3408</v>
      </c>
      <c r="Q585" s="30"/>
      <c r="R585" s="19">
        <v>1</v>
      </c>
    </row>
    <row r="586" spans="1:18">
      <c r="A586" s="46">
        <v>6870</v>
      </c>
      <c r="B586" s="47">
        <v>1687001</v>
      </c>
      <c r="C586" s="47"/>
      <c r="D586" s="43" t="s">
        <v>264</v>
      </c>
      <c r="E586" s="48" t="s">
        <v>2</v>
      </c>
      <c r="F586" s="48" t="s">
        <v>66</v>
      </c>
      <c r="G586" s="48" t="s">
        <v>66</v>
      </c>
      <c r="H586" s="49" t="s">
        <v>1677</v>
      </c>
      <c r="I586" s="41" t="s">
        <v>10</v>
      </c>
      <c r="J586" s="73" t="s">
        <v>1678</v>
      </c>
      <c r="K586" s="76" t="s">
        <v>1679</v>
      </c>
      <c r="L586" s="43" t="s">
        <v>3409</v>
      </c>
      <c r="M586" s="43" t="s">
        <v>3410</v>
      </c>
      <c r="N586" s="44" t="s">
        <v>265</v>
      </c>
      <c r="O586" s="45" t="s">
        <v>1682</v>
      </c>
      <c r="P586" s="30" t="s">
        <v>3411</v>
      </c>
      <c r="Q586" s="30"/>
      <c r="R586" s="19">
        <v>1</v>
      </c>
    </row>
    <row r="587" spans="1:18">
      <c r="A587" s="50">
        <v>4644</v>
      </c>
      <c r="B587" s="47">
        <v>1464102</v>
      </c>
      <c r="C587" s="47"/>
      <c r="D587" s="43" t="s">
        <v>729</v>
      </c>
      <c r="E587" s="48" t="s">
        <v>2</v>
      </c>
      <c r="F587" s="48" t="s">
        <v>336</v>
      </c>
      <c r="G587" s="48" t="s">
        <v>336</v>
      </c>
      <c r="H587" s="49" t="s">
        <v>1687</v>
      </c>
      <c r="I587" s="41" t="s">
        <v>12</v>
      </c>
      <c r="J587" s="73" t="s">
        <v>1739</v>
      </c>
      <c r="K587" s="75" t="s">
        <v>1740</v>
      </c>
      <c r="L587" s="43" t="s">
        <v>3412</v>
      </c>
      <c r="M587" s="43" t="s">
        <v>3413</v>
      </c>
      <c r="N587" s="44" t="s">
        <v>730</v>
      </c>
      <c r="O587" s="45"/>
      <c r="P587" s="30"/>
      <c r="Q587" s="30"/>
      <c r="R587" s="19">
        <v>1</v>
      </c>
    </row>
    <row r="588" spans="1:18">
      <c r="A588" s="53">
        <v>8702</v>
      </c>
      <c r="B588" s="47">
        <v>1870201</v>
      </c>
      <c r="C588" s="47"/>
      <c r="D588" s="43" t="s">
        <v>510</v>
      </c>
      <c r="E588" s="48" t="s">
        <v>29</v>
      </c>
      <c r="F588" s="48" t="s">
        <v>336</v>
      </c>
      <c r="G588" s="48" t="s">
        <v>336</v>
      </c>
      <c r="H588" s="49" t="s">
        <v>1830</v>
      </c>
      <c r="I588" s="41" t="s">
        <v>23</v>
      </c>
      <c r="J588" s="73" t="s">
        <v>1784</v>
      </c>
      <c r="K588" s="75" t="s">
        <v>1785</v>
      </c>
      <c r="L588" s="43" t="s">
        <v>3414</v>
      </c>
      <c r="M588" s="43" t="s">
        <v>3415</v>
      </c>
      <c r="N588" s="44" t="s">
        <v>511</v>
      </c>
      <c r="O588" s="45"/>
      <c r="P588" s="30"/>
      <c r="Q588" s="30"/>
      <c r="R588" s="19">
        <v>1</v>
      </c>
    </row>
    <row r="589" spans="1:18">
      <c r="A589" s="47">
        <v>6452</v>
      </c>
      <c r="B589" s="47">
        <v>1645201</v>
      </c>
      <c r="C589" s="47"/>
      <c r="D589" s="43" t="s">
        <v>929</v>
      </c>
      <c r="E589" s="48" t="s">
        <v>2</v>
      </c>
      <c r="F589" s="48" t="s">
        <v>357</v>
      </c>
      <c r="G589" s="48" t="s">
        <v>1819</v>
      </c>
      <c r="H589" s="49" t="s">
        <v>1677</v>
      </c>
      <c r="I589" s="41" t="s">
        <v>1721</v>
      </c>
      <c r="J589" s="73"/>
      <c r="K589" s="75" t="s">
        <v>1722</v>
      </c>
      <c r="L589" s="43" t="s">
        <v>3416</v>
      </c>
      <c r="M589" s="43" t="s">
        <v>3417</v>
      </c>
      <c r="N589" s="44" t="s">
        <v>930</v>
      </c>
      <c r="O589" s="45" t="s">
        <v>1682</v>
      </c>
      <c r="P589" s="30" t="s">
        <v>3418</v>
      </c>
      <c r="Q589" s="30"/>
      <c r="R589" s="19">
        <v>1</v>
      </c>
    </row>
    <row r="590" spans="1:18">
      <c r="A590" s="57">
        <v>8358</v>
      </c>
      <c r="B590" s="47">
        <v>1835801</v>
      </c>
      <c r="C590" s="47">
        <v>1597939</v>
      </c>
      <c r="D590" s="43" t="s">
        <v>931</v>
      </c>
      <c r="E590" s="58" t="s">
        <v>3</v>
      </c>
      <c r="F590" s="48" t="s">
        <v>357</v>
      </c>
      <c r="G590" s="48" t="s">
        <v>1819</v>
      </c>
      <c r="H590" s="59" t="s">
        <v>1826</v>
      </c>
      <c r="I590" s="41" t="s">
        <v>1721</v>
      </c>
      <c r="J590" s="73"/>
      <c r="K590" s="75" t="s">
        <v>1722</v>
      </c>
      <c r="L590" s="43" t="s">
        <v>3419</v>
      </c>
      <c r="M590" s="43" t="s">
        <v>3420</v>
      </c>
      <c r="N590" s="44" t="s">
        <v>932</v>
      </c>
      <c r="O590" s="45" t="s">
        <v>1682</v>
      </c>
      <c r="P590" s="30" t="s">
        <v>3421</v>
      </c>
      <c r="Q590" s="30"/>
      <c r="R590" s="19">
        <v>13</v>
      </c>
    </row>
    <row r="591" spans="1:18">
      <c r="A591" s="47">
        <v>8843</v>
      </c>
      <c r="B591" s="47">
        <v>1884301</v>
      </c>
      <c r="C591" s="47"/>
      <c r="D591" s="43" t="s">
        <v>933</v>
      </c>
      <c r="E591" s="48" t="s">
        <v>15</v>
      </c>
      <c r="F591" s="48" t="s">
        <v>357</v>
      </c>
      <c r="G591" s="48" t="s">
        <v>1819</v>
      </c>
      <c r="H591" s="49" t="s">
        <v>1830</v>
      </c>
      <c r="I591" s="41" t="s">
        <v>1721</v>
      </c>
      <c r="J591" s="73"/>
      <c r="K591" s="75" t="s">
        <v>1722</v>
      </c>
      <c r="L591" s="43" t="s">
        <v>3422</v>
      </c>
      <c r="M591" s="43" t="s">
        <v>3423</v>
      </c>
      <c r="N591" s="44" t="s">
        <v>934</v>
      </c>
      <c r="O591" s="45" t="s">
        <v>1898</v>
      </c>
      <c r="P591" s="30" t="s">
        <v>3424</v>
      </c>
      <c r="Q591" s="30">
        <v>1</v>
      </c>
      <c r="R591" s="19">
        <v>1</v>
      </c>
    </row>
    <row r="592" spans="1:18">
      <c r="A592" s="50">
        <v>6466</v>
      </c>
      <c r="B592" s="47">
        <v>1646601</v>
      </c>
      <c r="C592" s="47"/>
      <c r="D592" s="43" t="s">
        <v>731</v>
      </c>
      <c r="E592" s="48" t="s">
        <v>2</v>
      </c>
      <c r="F592" s="48" t="s">
        <v>336</v>
      </c>
      <c r="G592" s="48" t="s">
        <v>336</v>
      </c>
      <c r="H592" s="49" t="s">
        <v>1677</v>
      </c>
      <c r="I592" s="41" t="s">
        <v>12</v>
      </c>
      <c r="J592" s="73" t="s">
        <v>1739</v>
      </c>
      <c r="K592" s="75" t="s">
        <v>1740</v>
      </c>
      <c r="L592" s="43" t="s">
        <v>3425</v>
      </c>
      <c r="M592" s="43" t="s">
        <v>3426</v>
      </c>
      <c r="N592" s="44" t="s">
        <v>732</v>
      </c>
      <c r="O592" s="45" t="s">
        <v>1682</v>
      </c>
      <c r="P592" s="30" t="s">
        <v>3427</v>
      </c>
      <c r="Q592" s="30"/>
      <c r="R592" s="19">
        <v>1</v>
      </c>
    </row>
    <row r="593" spans="1:18">
      <c r="A593" s="52">
        <v>6479</v>
      </c>
      <c r="B593" s="47">
        <v>1647901</v>
      </c>
      <c r="C593" s="47"/>
      <c r="D593" s="43" t="s">
        <v>1163</v>
      </c>
      <c r="E593" s="48" t="s">
        <v>2</v>
      </c>
      <c r="F593" s="48" t="s">
        <v>303</v>
      </c>
      <c r="G593" s="48" t="s">
        <v>1819</v>
      </c>
      <c r="H593" s="49" t="s">
        <v>1677</v>
      </c>
      <c r="I593" s="41" t="s">
        <v>1820</v>
      </c>
      <c r="J593" s="73" t="s">
        <v>1821</v>
      </c>
      <c r="K593" s="75" t="s">
        <v>1822</v>
      </c>
      <c r="L593" s="43" t="s">
        <v>3428</v>
      </c>
      <c r="M593" s="43" t="s">
        <v>3429</v>
      </c>
      <c r="N593" s="44" t="s">
        <v>1164</v>
      </c>
      <c r="O593" s="45" t="s">
        <v>1682</v>
      </c>
      <c r="P593" s="30" t="s">
        <v>3430</v>
      </c>
      <c r="Q593" s="30"/>
      <c r="R593" s="19">
        <v>1</v>
      </c>
    </row>
    <row r="594" spans="1:18">
      <c r="A594" s="50">
        <v>6875</v>
      </c>
      <c r="B594" s="47">
        <v>1687501</v>
      </c>
      <c r="C594" s="47"/>
      <c r="D594" s="43" t="s">
        <v>733</v>
      </c>
      <c r="E594" s="48" t="s">
        <v>2</v>
      </c>
      <c r="F594" s="48" t="s">
        <v>336</v>
      </c>
      <c r="G594" s="48" t="s">
        <v>336</v>
      </c>
      <c r="H594" s="49" t="s">
        <v>1677</v>
      </c>
      <c r="I594" s="41" t="s">
        <v>12</v>
      </c>
      <c r="J594" s="73" t="s">
        <v>1739</v>
      </c>
      <c r="K594" s="75" t="s">
        <v>1740</v>
      </c>
      <c r="L594" s="43" t="s">
        <v>3431</v>
      </c>
      <c r="M594" s="43" t="s">
        <v>3432</v>
      </c>
      <c r="N594" s="44" t="s">
        <v>734</v>
      </c>
      <c r="O594" s="45" t="s">
        <v>1682</v>
      </c>
      <c r="P594" s="30" t="s">
        <v>3433</v>
      </c>
      <c r="Q594" s="30"/>
      <c r="R594" s="19">
        <v>1</v>
      </c>
    </row>
    <row r="595" spans="1:18">
      <c r="A595" s="46">
        <v>6493</v>
      </c>
      <c r="B595" s="47">
        <v>1649301</v>
      </c>
      <c r="C595" s="47"/>
      <c r="D595" s="43" t="s">
        <v>512</v>
      </c>
      <c r="E595" s="48" t="s">
        <v>2</v>
      </c>
      <c r="F595" s="48" t="s">
        <v>307</v>
      </c>
      <c r="G595" s="48" t="s">
        <v>336</v>
      </c>
      <c r="H595" s="49" t="s">
        <v>1677</v>
      </c>
      <c r="I595" s="41" t="s">
        <v>23</v>
      </c>
      <c r="J595" s="73" t="s">
        <v>1784</v>
      </c>
      <c r="K595" s="75" t="s">
        <v>1785</v>
      </c>
      <c r="L595" s="43" t="s">
        <v>3434</v>
      </c>
      <c r="M595" s="43" t="s">
        <v>3435</v>
      </c>
      <c r="N595" s="44" t="s">
        <v>513</v>
      </c>
      <c r="O595" s="45" t="s">
        <v>1682</v>
      </c>
      <c r="P595" s="30" t="s">
        <v>3436</v>
      </c>
      <c r="Q595" s="30"/>
      <c r="R595" s="19">
        <v>1</v>
      </c>
    </row>
    <row r="596" spans="1:18">
      <c r="A596" s="46">
        <v>6507</v>
      </c>
      <c r="B596" s="47">
        <v>1650701</v>
      </c>
      <c r="C596" s="47"/>
      <c r="D596" s="43" t="s">
        <v>1636</v>
      </c>
      <c r="E596" s="48" t="s">
        <v>2</v>
      </c>
      <c r="F596" s="48" t="s">
        <v>307</v>
      </c>
      <c r="G596" s="48" t="s">
        <v>336</v>
      </c>
      <c r="H596" s="49" t="s">
        <v>1677</v>
      </c>
      <c r="I596" s="41" t="s">
        <v>11</v>
      </c>
      <c r="J596" s="73" t="s">
        <v>1688</v>
      </c>
      <c r="K596" s="75" t="s">
        <v>1689</v>
      </c>
      <c r="L596" s="43" t="s">
        <v>3437</v>
      </c>
      <c r="M596" s="43" t="s">
        <v>3438</v>
      </c>
      <c r="N596" s="44" t="s">
        <v>1637</v>
      </c>
      <c r="O596" s="45" t="s">
        <v>1682</v>
      </c>
      <c r="P596" s="30" t="s">
        <v>3439</v>
      </c>
      <c r="Q596" s="30"/>
      <c r="R596" s="19">
        <v>1</v>
      </c>
    </row>
    <row r="597" spans="1:18">
      <c r="A597" s="46">
        <v>8850</v>
      </c>
      <c r="B597" s="47">
        <v>1885001</v>
      </c>
      <c r="C597" s="47"/>
      <c r="D597" s="43" t="s">
        <v>266</v>
      </c>
      <c r="E597" s="48" t="s">
        <v>15</v>
      </c>
      <c r="F597" s="48" t="s">
        <v>66</v>
      </c>
      <c r="G597" s="48" t="s">
        <v>66</v>
      </c>
      <c r="H597" s="49" t="s">
        <v>1830</v>
      </c>
      <c r="I597" s="41" t="s">
        <v>10</v>
      </c>
      <c r="J597" s="73" t="s">
        <v>1678</v>
      </c>
      <c r="K597" s="76" t="s">
        <v>1679</v>
      </c>
      <c r="L597" s="43" t="s">
        <v>3440</v>
      </c>
      <c r="M597" s="43" t="s">
        <v>3441</v>
      </c>
      <c r="N597" s="44" t="s">
        <v>267</v>
      </c>
      <c r="O597" s="45" t="s">
        <v>1898</v>
      </c>
      <c r="P597" s="30" t="s">
        <v>3442</v>
      </c>
      <c r="Q597" s="30">
        <v>1</v>
      </c>
      <c r="R597" s="19">
        <v>1</v>
      </c>
    </row>
    <row r="598" spans="1:18">
      <c r="A598" s="52">
        <v>7404</v>
      </c>
      <c r="B598" s="47">
        <v>1740401</v>
      </c>
      <c r="C598" s="47"/>
      <c r="D598" s="43" t="s">
        <v>1165</v>
      </c>
      <c r="E598" s="48" t="s">
        <v>2</v>
      </c>
      <c r="F598" s="48" t="s">
        <v>303</v>
      </c>
      <c r="G598" s="48" t="s">
        <v>1819</v>
      </c>
      <c r="H598" s="49" t="s">
        <v>1677</v>
      </c>
      <c r="I598" s="41" t="s">
        <v>1820</v>
      </c>
      <c r="J598" s="73" t="s">
        <v>1821</v>
      </c>
      <c r="K598" s="75" t="s">
        <v>1822</v>
      </c>
      <c r="L598" s="43" t="s">
        <v>3443</v>
      </c>
      <c r="M598" s="43" t="s">
        <v>3444</v>
      </c>
      <c r="N598" s="44" t="s">
        <v>1166</v>
      </c>
      <c r="O598" s="45" t="s">
        <v>1682</v>
      </c>
      <c r="P598" s="30" t="s">
        <v>3445</v>
      </c>
      <c r="Q598" s="30"/>
      <c r="R598" s="19">
        <v>1</v>
      </c>
    </row>
    <row r="599" spans="1:18">
      <c r="A599" s="51">
        <v>8716</v>
      </c>
      <c r="B599" s="47">
        <v>1871601</v>
      </c>
      <c r="C599" s="47"/>
      <c r="D599" s="43" t="s">
        <v>1638</v>
      </c>
      <c r="E599" s="48" t="s">
        <v>15</v>
      </c>
      <c r="F599" s="48" t="s">
        <v>307</v>
      </c>
      <c r="G599" s="48" t="s">
        <v>336</v>
      </c>
      <c r="H599" s="49" t="s">
        <v>1830</v>
      </c>
      <c r="I599" s="41" t="s">
        <v>26</v>
      </c>
      <c r="J599" s="73" t="s">
        <v>1751</v>
      </c>
      <c r="K599" s="75" t="s">
        <v>1752</v>
      </c>
      <c r="L599" s="43" t="s">
        <v>3446</v>
      </c>
      <c r="M599" s="43" t="s">
        <v>3447</v>
      </c>
      <c r="N599" s="44" t="s">
        <v>1639</v>
      </c>
      <c r="O599" s="45" t="s">
        <v>1898</v>
      </c>
      <c r="P599" s="30" t="s">
        <v>3448</v>
      </c>
      <c r="Q599" s="30">
        <v>1</v>
      </c>
      <c r="R599" s="19">
        <v>1</v>
      </c>
    </row>
    <row r="600" spans="1:18">
      <c r="A600" s="47">
        <v>6565</v>
      </c>
      <c r="B600" s="47">
        <v>1656501</v>
      </c>
      <c r="C600" s="47"/>
      <c r="D600" s="43" t="s">
        <v>935</v>
      </c>
      <c r="E600" s="48" t="s">
        <v>2</v>
      </c>
      <c r="F600" s="48" t="s">
        <v>357</v>
      </c>
      <c r="G600" s="48" t="s">
        <v>1819</v>
      </c>
      <c r="H600" s="49" t="s">
        <v>1677</v>
      </c>
      <c r="I600" s="41" t="s">
        <v>1721</v>
      </c>
      <c r="J600" s="73"/>
      <c r="K600" s="75" t="s">
        <v>1722</v>
      </c>
      <c r="L600" s="43" t="s">
        <v>3449</v>
      </c>
      <c r="M600" s="43" t="s">
        <v>3450</v>
      </c>
      <c r="N600" s="44" t="s">
        <v>936</v>
      </c>
      <c r="O600" s="45" t="s">
        <v>1682</v>
      </c>
      <c r="P600" s="30" t="s">
        <v>3451</v>
      </c>
      <c r="Q600" s="30"/>
      <c r="R600" s="19">
        <v>1</v>
      </c>
    </row>
    <row r="601" spans="1:18">
      <c r="A601" s="46">
        <v>2644</v>
      </c>
      <c r="B601" s="47">
        <v>1264401</v>
      </c>
      <c r="C601" s="47"/>
      <c r="D601" s="43" t="s">
        <v>514</v>
      </c>
      <c r="E601" s="48" t="s">
        <v>2</v>
      </c>
      <c r="F601" s="48" t="s">
        <v>295</v>
      </c>
      <c r="G601" s="48" t="s">
        <v>295</v>
      </c>
      <c r="H601" s="49" t="s">
        <v>1677</v>
      </c>
      <c r="I601" s="41" t="s">
        <v>26</v>
      </c>
      <c r="J601" s="73" t="s">
        <v>1751</v>
      </c>
      <c r="K601" s="75" t="s">
        <v>1752</v>
      </c>
      <c r="L601" s="43" t="s">
        <v>3452</v>
      </c>
      <c r="M601" s="43" t="s">
        <v>3453</v>
      </c>
      <c r="N601" s="44" t="s">
        <v>515</v>
      </c>
      <c r="O601" s="45" t="s">
        <v>1682</v>
      </c>
      <c r="P601" s="30" t="s">
        <v>3454</v>
      </c>
      <c r="Q601" s="30"/>
      <c r="R601" s="19">
        <v>1</v>
      </c>
    </row>
    <row r="602" spans="1:18">
      <c r="A602" s="47">
        <v>3574</v>
      </c>
      <c r="B602" s="47">
        <v>1357401</v>
      </c>
      <c r="C602" s="47"/>
      <c r="D602" s="43" t="s">
        <v>937</v>
      </c>
      <c r="E602" s="48" t="s">
        <v>2</v>
      </c>
      <c r="F602" s="48" t="s">
        <v>357</v>
      </c>
      <c r="G602" s="48" t="s">
        <v>1819</v>
      </c>
      <c r="H602" s="49" t="s">
        <v>1677</v>
      </c>
      <c r="I602" s="41" t="s">
        <v>26</v>
      </c>
      <c r="J602" s="73" t="s">
        <v>1751</v>
      </c>
      <c r="K602" s="75" t="s">
        <v>1752</v>
      </c>
      <c r="L602" s="43" t="s">
        <v>3455</v>
      </c>
      <c r="M602" s="43" t="s">
        <v>3456</v>
      </c>
      <c r="N602" s="44" t="s">
        <v>938</v>
      </c>
      <c r="O602" s="45" t="s">
        <v>1682</v>
      </c>
      <c r="P602" s="30" t="s">
        <v>3457</v>
      </c>
      <c r="Q602" s="30"/>
      <c r="R602" s="19">
        <v>1</v>
      </c>
    </row>
    <row r="603" spans="1:18">
      <c r="A603" s="46">
        <v>8363</v>
      </c>
      <c r="B603" s="47">
        <v>1836301</v>
      </c>
      <c r="C603" s="47"/>
      <c r="D603" s="43" t="s">
        <v>1167</v>
      </c>
      <c r="E603" s="48" t="s">
        <v>3</v>
      </c>
      <c r="F603" s="48" t="s">
        <v>303</v>
      </c>
      <c r="G603" s="48" t="s">
        <v>1819</v>
      </c>
      <c r="H603" s="49" t="s">
        <v>1826</v>
      </c>
      <c r="I603" s="41" t="s">
        <v>1721</v>
      </c>
      <c r="J603" s="73"/>
      <c r="K603" s="75" t="s">
        <v>1722</v>
      </c>
      <c r="L603" s="43" t="s">
        <v>3458</v>
      </c>
      <c r="M603" s="43" t="s">
        <v>3459</v>
      </c>
      <c r="N603" s="44" t="s">
        <v>1168</v>
      </c>
      <c r="O603" s="45" t="s">
        <v>1747</v>
      </c>
      <c r="P603" s="30" t="s">
        <v>3219</v>
      </c>
      <c r="Q603" s="30">
        <v>0.5</v>
      </c>
      <c r="R603" s="19">
        <v>29</v>
      </c>
    </row>
    <row r="604" spans="1:18">
      <c r="A604" s="52">
        <v>6606</v>
      </c>
      <c r="B604" s="47">
        <v>1660601</v>
      </c>
      <c r="C604" s="47"/>
      <c r="D604" s="43" t="s">
        <v>1169</v>
      </c>
      <c r="E604" s="48" t="s">
        <v>13</v>
      </c>
      <c r="F604" s="48" t="s">
        <v>303</v>
      </c>
      <c r="G604" s="48" t="s">
        <v>1819</v>
      </c>
      <c r="H604" s="49" t="s">
        <v>1677</v>
      </c>
      <c r="I604" s="41" t="s">
        <v>1820</v>
      </c>
      <c r="J604" s="73" t="s">
        <v>1821</v>
      </c>
      <c r="K604" s="75" t="s">
        <v>1822</v>
      </c>
      <c r="L604" s="43" t="s">
        <v>3460</v>
      </c>
      <c r="M604" s="43" t="s">
        <v>3461</v>
      </c>
      <c r="N604" s="44" t="s">
        <v>1170</v>
      </c>
      <c r="O604" s="45" t="s">
        <v>1682</v>
      </c>
      <c r="P604" s="30" t="s">
        <v>3462</v>
      </c>
      <c r="Q604" s="30"/>
      <c r="R604" s="19">
        <v>1</v>
      </c>
    </row>
    <row r="605" spans="1:18">
      <c r="A605" s="47">
        <v>6665</v>
      </c>
      <c r="B605" s="47">
        <v>1666501</v>
      </c>
      <c r="C605" s="47"/>
      <c r="D605" s="43" t="s">
        <v>939</v>
      </c>
      <c r="E605" s="48" t="s">
        <v>2</v>
      </c>
      <c r="F605" s="48" t="s">
        <v>357</v>
      </c>
      <c r="G605" s="48" t="s">
        <v>1819</v>
      </c>
      <c r="H605" s="49" t="s">
        <v>1677</v>
      </c>
      <c r="I605" s="41" t="s">
        <v>1721</v>
      </c>
      <c r="J605" s="73"/>
      <c r="K605" s="75" t="s">
        <v>1722</v>
      </c>
      <c r="L605" s="43" t="s">
        <v>3463</v>
      </c>
      <c r="M605" s="43" t="s">
        <v>3464</v>
      </c>
      <c r="N605" s="44" t="s">
        <v>940</v>
      </c>
      <c r="O605" s="45" t="s">
        <v>1682</v>
      </c>
      <c r="P605" s="30" t="s">
        <v>3465</v>
      </c>
      <c r="Q605" s="30"/>
      <c r="R605" s="19">
        <v>1</v>
      </c>
    </row>
    <row r="606" spans="1:18">
      <c r="A606" s="46">
        <v>6671</v>
      </c>
      <c r="B606" s="47">
        <v>1667101</v>
      </c>
      <c r="C606" s="47"/>
      <c r="D606" s="43" t="s">
        <v>1390</v>
      </c>
      <c r="E606" s="48" t="s">
        <v>2</v>
      </c>
      <c r="F606" s="48" t="s">
        <v>295</v>
      </c>
      <c r="G606" s="48" t="s">
        <v>295</v>
      </c>
      <c r="H606" s="49" t="s">
        <v>1677</v>
      </c>
      <c r="I606" s="41" t="s">
        <v>20</v>
      </c>
      <c r="J606" s="73" t="s">
        <v>1756</v>
      </c>
      <c r="K606" s="75" t="s">
        <v>1757</v>
      </c>
      <c r="L606" s="43" t="s">
        <v>3466</v>
      </c>
      <c r="M606" s="43" t="s">
        <v>3467</v>
      </c>
      <c r="N606" s="44" t="s">
        <v>1391</v>
      </c>
      <c r="O606" s="45" t="s">
        <v>1682</v>
      </c>
      <c r="P606" s="30" t="s">
        <v>3468</v>
      </c>
      <c r="Q606" s="30"/>
      <c r="R606" s="19">
        <v>1</v>
      </c>
    </row>
    <row r="607" spans="1:18">
      <c r="A607" s="50">
        <v>6685</v>
      </c>
      <c r="B607" s="47">
        <v>1668501</v>
      </c>
      <c r="C607" s="47"/>
      <c r="D607" s="43" t="s">
        <v>735</v>
      </c>
      <c r="E607" s="48" t="s">
        <v>2</v>
      </c>
      <c r="F607" s="48" t="s">
        <v>336</v>
      </c>
      <c r="G607" s="48" t="s">
        <v>336</v>
      </c>
      <c r="H607" s="49" t="s">
        <v>1711</v>
      </c>
      <c r="I607" s="41" t="s">
        <v>12</v>
      </c>
      <c r="J607" s="73" t="s">
        <v>1739</v>
      </c>
      <c r="K607" s="75" t="s">
        <v>1740</v>
      </c>
      <c r="L607" s="43" t="s">
        <v>3469</v>
      </c>
      <c r="M607" s="43" t="s">
        <v>3470</v>
      </c>
      <c r="N607" s="44" t="s">
        <v>736</v>
      </c>
      <c r="O607" s="45" t="s">
        <v>1682</v>
      </c>
      <c r="P607" s="30" t="s">
        <v>3471</v>
      </c>
      <c r="Q607" s="30"/>
      <c r="R607" s="19">
        <v>1</v>
      </c>
    </row>
    <row r="608" spans="1:18">
      <c r="A608" s="47">
        <v>6699</v>
      </c>
      <c r="B608" s="47">
        <v>1669901</v>
      </c>
      <c r="C608" s="47"/>
      <c r="D608" s="43" t="s">
        <v>941</v>
      </c>
      <c r="E608" s="48" t="s">
        <v>13</v>
      </c>
      <c r="F608" s="48" t="s">
        <v>357</v>
      </c>
      <c r="G608" s="48" t="s">
        <v>1819</v>
      </c>
      <c r="H608" s="49" t="s">
        <v>1677</v>
      </c>
      <c r="I608" s="41" t="s">
        <v>1721</v>
      </c>
      <c r="J608" s="73"/>
      <c r="K608" s="75" t="s">
        <v>1722</v>
      </c>
      <c r="L608" s="43" t="s">
        <v>3472</v>
      </c>
      <c r="M608" s="43" t="s">
        <v>3473</v>
      </c>
      <c r="N608" s="44" t="s">
        <v>942</v>
      </c>
      <c r="O608" s="45" t="s">
        <v>1682</v>
      </c>
      <c r="P608" s="30" t="s">
        <v>3474</v>
      </c>
      <c r="Q608" s="30"/>
      <c r="R608" s="19">
        <v>1</v>
      </c>
    </row>
    <row r="609" spans="1:19">
      <c r="A609" s="47">
        <v>6712</v>
      </c>
      <c r="B609" s="47">
        <v>1671201</v>
      </c>
      <c r="C609" s="47"/>
      <c r="D609" s="43" t="s">
        <v>1171</v>
      </c>
      <c r="E609" s="48" t="s">
        <v>2</v>
      </c>
      <c r="F609" s="48" t="s">
        <v>303</v>
      </c>
      <c r="G609" s="48" t="s">
        <v>1819</v>
      </c>
      <c r="H609" s="49" t="s">
        <v>1677</v>
      </c>
      <c r="I609" s="41" t="s">
        <v>1820</v>
      </c>
      <c r="J609" s="73" t="s">
        <v>1821</v>
      </c>
      <c r="K609" s="75" t="s">
        <v>1822</v>
      </c>
      <c r="L609" s="43" t="s">
        <v>3475</v>
      </c>
      <c r="M609" s="43" t="s">
        <v>3476</v>
      </c>
      <c r="N609" s="44" t="s">
        <v>1172</v>
      </c>
      <c r="O609" s="45" t="s">
        <v>1682</v>
      </c>
      <c r="P609" s="30" t="s">
        <v>3477</v>
      </c>
      <c r="Q609" s="30"/>
      <c r="R609" s="19">
        <v>1</v>
      </c>
    </row>
    <row r="610" spans="1:19">
      <c r="A610" s="46">
        <v>6740</v>
      </c>
      <c r="B610" s="47">
        <v>1674001</v>
      </c>
      <c r="C610" s="47"/>
      <c r="D610" s="43" t="s">
        <v>1392</v>
      </c>
      <c r="E610" s="48" t="s">
        <v>2</v>
      </c>
      <c r="F610" s="48" t="s">
        <v>295</v>
      </c>
      <c r="G610" s="48" t="s">
        <v>295</v>
      </c>
      <c r="H610" s="49" t="s">
        <v>1677</v>
      </c>
      <c r="I610" s="41" t="s">
        <v>20</v>
      </c>
      <c r="J610" s="73" t="s">
        <v>1756</v>
      </c>
      <c r="K610" s="75" t="s">
        <v>1757</v>
      </c>
      <c r="L610" s="43" t="s">
        <v>3478</v>
      </c>
      <c r="M610" s="43" t="s">
        <v>3479</v>
      </c>
      <c r="N610" s="44" t="s">
        <v>1393</v>
      </c>
      <c r="O610" s="45" t="s">
        <v>1682</v>
      </c>
      <c r="P610" s="30" t="s">
        <v>3480</v>
      </c>
      <c r="Q610" s="30"/>
      <c r="R610" s="19">
        <v>1</v>
      </c>
    </row>
    <row r="611" spans="1:19">
      <c r="A611" s="50">
        <v>6753</v>
      </c>
      <c r="B611" s="47">
        <v>1675301</v>
      </c>
      <c r="C611" s="47"/>
      <c r="D611" s="43" t="s">
        <v>737</v>
      </c>
      <c r="E611" s="48" t="s">
        <v>2</v>
      </c>
      <c r="F611" s="48" t="s">
        <v>336</v>
      </c>
      <c r="G611" s="48" t="s">
        <v>336</v>
      </c>
      <c r="H611" s="49" t="s">
        <v>1711</v>
      </c>
      <c r="I611" s="41" t="s">
        <v>12</v>
      </c>
      <c r="J611" s="73" t="s">
        <v>1739</v>
      </c>
      <c r="K611" s="75" t="s">
        <v>1740</v>
      </c>
      <c r="L611" s="43" t="s">
        <v>3481</v>
      </c>
      <c r="M611" s="43" t="s">
        <v>3482</v>
      </c>
      <c r="N611" s="44" t="s">
        <v>738</v>
      </c>
      <c r="O611" s="45" t="s">
        <v>1682</v>
      </c>
      <c r="P611" s="30" t="s">
        <v>3483</v>
      </c>
      <c r="Q611" s="30"/>
      <c r="R611" s="19">
        <v>1</v>
      </c>
    </row>
    <row r="612" spans="1:19">
      <c r="A612" s="50">
        <v>6767</v>
      </c>
      <c r="B612" s="47">
        <v>1676701</v>
      </c>
      <c r="C612" s="47"/>
      <c r="D612" s="43" t="s">
        <v>739</v>
      </c>
      <c r="E612" s="48" t="s">
        <v>2</v>
      </c>
      <c r="F612" s="48" t="s">
        <v>336</v>
      </c>
      <c r="G612" s="48" t="s">
        <v>336</v>
      </c>
      <c r="H612" s="49" t="s">
        <v>1711</v>
      </c>
      <c r="I612" s="41" t="s">
        <v>12</v>
      </c>
      <c r="J612" s="73" t="s">
        <v>1739</v>
      </c>
      <c r="K612" s="75" t="s">
        <v>1740</v>
      </c>
      <c r="L612" s="43" t="s">
        <v>3484</v>
      </c>
      <c r="M612" s="43" t="s">
        <v>3485</v>
      </c>
      <c r="N612" s="44" t="s">
        <v>740</v>
      </c>
      <c r="O612" s="45" t="s">
        <v>1682</v>
      </c>
      <c r="P612" s="30" t="s">
        <v>3486</v>
      </c>
      <c r="Q612" s="30"/>
      <c r="R612" s="19">
        <v>1</v>
      </c>
    </row>
    <row r="613" spans="1:19">
      <c r="A613" s="46">
        <v>8842</v>
      </c>
      <c r="B613" s="47">
        <v>1884201</v>
      </c>
      <c r="C613" s="47"/>
      <c r="D613" s="43" t="s">
        <v>1173</v>
      </c>
      <c r="E613" s="48" t="s">
        <v>52</v>
      </c>
      <c r="F613" s="48" t="s">
        <v>303</v>
      </c>
      <c r="G613" s="48" t="s">
        <v>1819</v>
      </c>
      <c r="H613" s="49" t="s">
        <v>3487</v>
      </c>
      <c r="I613" s="41" t="s">
        <v>1820</v>
      </c>
      <c r="J613" s="73" t="s">
        <v>1821</v>
      </c>
      <c r="K613" s="75" t="s">
        <v>1822</v>
      </c>
      <c r="L613" s="43" t="s">
        <v>3488</v>
      </c>
      <c r="M613" s="43" t="s">
        <v>3489</v>
      </c>
      <c r="N613" s="44" t="s">
        <v>1174</v>
      </c>
      <c r="O613" s="45" t="s">
        <v>1898</v>
      </c>
      <c r="P613" s="30" t="s">
        <v>3490</v>
      </c>
      <c r="Q613" s="30">
        <v>1</v>
      </c>
      <c r="R613" s="19">
        <v>1</v>
      </c>
    </row>
    <row r="614" spans="1:19">
      <c r="A614" s="50">
        <v>6836</v>
      </c>
      <c r="B614" s="47">
        <v>1683601</v>
      </c>
      <c r="C614" s="47"/>
      <c r="D614" s="43" t="s">
        <v>741</v>
      </c>
      <c r="E614" s="48" t="s">
        <v>2</v>
      </c>
      <c r="F614" s="48" t="s">
        <v>336</v>
      </c>
      <c r="G614" s="48" t="s">
        <v>336</v>
      </c>
      <c r="H614" s="49" t="s">
        <v>1711</v>
      </c>
      <c r="I614" s="41" t="s">
        <v>12</v>
      </c>
      <c r="J614" s="73" t="s">
        <v>1739</v>
      </c>
      <c r="K614" s="75" t="s">
        <v>1740</v>
      </c>
      <c r="L614" s="43" t="s">
        <v>3491</v>
      </c>
      <c r="M614" s="43" t="s">
        <v>3492</v>
      </c>
      <c r="N614" s="44" t="s">
        <v>742</v>
      </c>
      <c r="O614" s="45" t="s">
        <v>1682</v>
      </c>
      <c r="P614" s="30" t="s">
        <v>3493</v>
      </c>
      <c r="Q614" s="30"/>
      <c r="R614" s="19">
        <v>1</v>
      </c>
    </row>
    <row r="615" spans="1:19">
      <c r="A615" s="62">
        <v>7752</v>
      </c>
      <c r="B615" s="62">
        <v>1775201</v>
      </c>
      <c r="C615" s="62"/>
      <c r="D615" s="63" t="s">
        <v>743</v>
      </c>
      <c r="E615" s="64"/>
      <c r="F615" s="64" t="s">
        <v>336</v>
      </c>
      <c r="G615" s="64" t="s">
        <v>336</v>
      </c>
      <c r="H615" s="65" t="s">
        <v>1830</v>
      </c>
      <c r="I615" s="72" t="s">
        <v>3494</v>
      </c>
      <c r="J615" s="74"/>
      <c r="K615" s="77"/>
      <c r="L615" s="63"/>
      <c r="M615" s="63"/>
      <c r="N615" s="66"/>
      <c r="O615" s="67"/>
      <c r="P615" s="68"/>
      <c r="Q615" s="68"/>
      <c r="R615" s="69"/>
      <c r="S615" s="23" t="s">
        <v>3495</v>
      </c>
    </row>
    <row r="616" spans="1:19">
      <c r="A616" s="53">
        <v>1955</v>
      </c>
      <c r="B616" s="47">
        <v>1195501</v>
      </c>
      <c r="C616" s="47"/>
      <c r="D616" s="43" t="s">
        <v>516</v>
      </c>
      <c r="E616" s="48" t="s">
        <v>41</v>
      </c>
      <c r="F616" s="48" t="s">
        <v>307</v>
      </c>
      <c r="G616" s="48" t="s">
        <v>66</v>
      </c>
      <c r="H616" s="49" t="s">
        <v>3496</v>
      </c>
      <c r="I616" s="41" t="s">
        <v>23</v>
      </c>
      <c r="J616" s="73" t="s">
        <v>1784</v>
      </c>
      <c r="K616" s="75" t="s">
        <v>1785</v>
      </c>
      <c r="L616" s="43" t="s">
        <v>3497</v>
      </c>
      <c r="M616" s="43" t="s">
        <v>3415</v>
      </c>
      <c r="N616" s="44" t="s">
        <v>517</v>
      </c>
      <c r="O616" s="45" t="s">
        <v>1682</v>
      </c>
      <c r="P616" s="30" t="s">
        <v>3498</v>
      </c>
      <c r="Q616" s="30"/>
      <c r="R616" s="19">
        <v>1</v>
      </c>
    </row>
    <row r="617" spans="1:19">
      <c r="A617" s="50">
        <v>6849</v>
      </c>
      <c r="B617" s="47">
        <v>1684901</v>
      </c>
      <c r="C617" s="47"/>
      <c r="D617" s="43" t="s">
        <v>745</v>
      </c>
      <c r="E617" s="48" t="s">
        <v>2</v>
      </c>
      <c r="F617" s="48" t="s">
        <v>336</v>
      </c>
      <c r="G617" s="48" t="s">
        <v>336</v>
      </c>
      <c r="H617" s="49" t="s">
        <v>1711</v>
      </c>
      <c r="I617" s="41" t="s">
        <v>12</v>
      </c>
      <c r="J617" s="73" t="s">
        <v>1739</v>
      </c>
      <c r="K617" s="75" t="s">
        <v>1740</v>
      </c>
      <c r="L617" s="43" t="s">
        <v>3499</v>
      </c>
      <c r="M617" s="43" t="s">
        <v>3500</v>
      </c>
      <c r="N617" s="44" t="s">
        <v>746</v>
      </c>
      <c r="O617" s="45" t="s">
        <v>1682</v>
      </c>
      <c r="P617" s="30" t="s">
        <v>3501</v>
      </c>
      <c r="Q617" s="30"/>
      <c r="R617" s="19">
        <v>1</v>
      </c>
    </row>
    <row r="618" spans="1:19">
      <c r="A618" s="51">
        <v>8577</v>
      </c>
      <c r="B618" s="47">
        <v>1857701</v>
      </c>
      <c r="C618" s="47"/>
      <c r="D618" s="43" t="s">
        <v>1640</v>
      </c>
      <c r="E618" s="48" t="s">
        <v>25</v>
      </c>
      <c r="F618" s="48" t="s">
        <v>307</v>
      </c>
      <c r="G618" s="48" t="s">
        <v>295</v>
      </c>
      <c r="H618" s="49" t="s">
        <v>1744</v>
      </c>
      <c r="I618" s="41" t="s">
        <v>11</v>
      </c>
      <c r="J618" s="73" t="s">
        <v>1688</v>
      </c>
      <c r="K618" s="75" t="s">
        <v>1689</v>
      </c>
      <c r="L618" s="43" t="s">
        <v>3502</v>
      </c>
      <c r="M618" s="43" t="s">
        <v>3503</v>
      </c>
      <c r="N618" s="44" t="s">
        <v>1641</v>
      </c>
      <c r="O618" s="45" t="s">
        <v>1898</v>
      </c>
      <c r="P618" s="30" t="s">
        <v>3504</v>
      </c>
      <c r="Q618" s="30">
        <v>1</v>
      </c>
      <c r="R618" s="19">
        <v>1</v>
      </c>
    </row>
    <row r="619" spans="1:19">
      <c r="A619" s="47">
        <v>8881</v>
      </c>
      <c r="B619" s="47">
        <v>1888101</v>
      </c>
      <c r="C619" s="47"/>
      <c r="D619" s="43" t="s">
        <v>747</v>
      </c>
      <c r="E619" s="48" t="s">
        <v>15</v>
      </c>
      <c r="F619" s="48" t="s">
        <v>336</v>
      </c>
      <c r="G619" s="48" t="s">
        <v>336</v>
      </c>
      <c r="H619" s="49" t="s">
        <v>1830</v>
      </c>
      <c r="I619" s="41" t="s">
        <v>11</v>
      </c>
      <c r="J619" s="73" t="s">
        <v>1688</v>
      </c>
      <c r="K619" s="75" t="s">
        <v>1689</v>
      </c>
      <c r="L619" s="43" t="s">
        <v>3505</v>
      </c>
      <c r="M619" s="43" t="s">
        <v>3506</v>
      </c>
      <c r="N619" s="44" t="s">
        <v>748</v>
      </c>
      <c r="O619" s="45" t="s">
        <v>1898</v>
      </c>
      <c r="P619" s="30" t="s">
        <v>3507</v>
      </c>
      <c r="Q619" s="30">
        <v>1</v>
      </c>
      <c r="R619" s="19">
        <v>1</v>
      </c>
    </row>
    <row r="620" spans="1:19">
      <c r="A620" s="47">
        <v>8377</v>
      </c>
      <c r="B620" s="47">
        <v>1837701</v>
      </c>
      <c r="C620" s="47"/>
      <c r="D620" s="43" t="s">
        <v>749</v>
      </c>
      <c r="E620" s="48" t="s">
        <v>3</v>
      </c>
      <c r="F620" s="48" t="s">
        <v>336</v>
      </c>
      <c r="G620" s="48" t="s">
        <v>336</v>
      </c>
      <c r="H620" s="49" t="s">
        <v>1826</v>
      </c>
      <c r="I620" s="41" t="s">
        <v>12</v>
      </c>
      <c r="J620" s="73" t="s">
        <v>1739</v>
      </c>
      <c r="K620" s="75" t="s">
        <v>1740</v>
      </c>
      <c r="L620" s="43" t="s">
        <v>3508</v>
      </c>
      <c r="M620" s="43" t="s">
        <v>3509</v>
      </c>
      <c r="N620" s="44" t="s">
        <v>750</v>
      </c>
      <c r="O620" s="45" t="s">
        <v>1747</v>
      </c>
      <c r="P620" s="30" t="s">
        <v>3510</v>
      </c>
      <c r="Q620" s="30">
        <v>0.5</v>
      </c>
      <c r="R620" s="19">
        <v>12</v>
      </c>
    </row>
    <row r="621" spans="1:19">
      <c r="A621" s="47">
        <v>8871</v>
      </c>
      <c r="B621" s="47">
        <v>1887101</v>
      </c>
      <c r="C621" s="47"/>
      <c r="D621" s="43" t="s">
        <v>751</v>
      </c>
      <c r="E621" s="48" t="s">
        <v>15</v>
      </c>
      <c r="F621" s="48" t="s">
        <v>336</v>
      </c>
      <c r="G621" s="48" t="s">
        <v>336</v>
      </c>
      <c r="H621" s="49" t="s">
        <v>1830</v>
      </c>
      <c r="I621" s="41" t="s">
        <v>11</v>
      </c>
      <c r="J621" s="73" t="s">
        <v>1688</v>
      </c>
      <c r="K621" s="75" t="s">
        <v>1689</v>
      </c>
      <c r="L621" s="43" t="s">
        <v>3511</v>
      </c>
      <c r="M621" s="43" t="s">
        <v>3512</v>
      </c>
      <c r="N621" s="44" t="s">
        <v>752</v>
      </c>
      <c r="O621" s="45" t="s">
        <v>1898</v>
      </c>
      <c r="P621" s="30" t="s">
        <v>3513</v>
      </c>
      <c r="Q621" s="30">
        <v>1</v>
      </c>
      <c r="R621" s="19">
        <v>1</v>
      </c>
    </row>
    <row r="622" spans="1:19">
      <c r="A622" s="52">
        <v>6863</v>
      </c>
      <c r="B622" s="47">
        <v>1686301</v>
      </c>
      <c r="C622" s="47"/>
      <c r="D622" s="43" t="s">
        <v>519</v>
      </c>
      <c r="E622" s="48" t="s">
        <v>2</v>
      </c>
      <c r="F622" s="48" t="s">
        <v>66</v>
      </c>
      <c r="G622" s="48" t="s">
        <v>66</v>
      </c>
      <c r="H622" s="49" t="s">
        <v>1711</v>
      </c>
      <c r="I622" s="41" t="s">
        <v>23</v>
      </c>
      <c r="J622" s="73" t="s">
        <v>1784</v>
      </c>
      <c r="K622" s="75" t="s">
        <v>1785</v>
      </c>
      <c r="L622" s="43" t="s">
        <v>3514</v>
      </c>
      <c r="M622" s="43" t="s">
        <v>3515</v>
      </c>
      <c r="N622" s="44" t="s">
        <v>520</v>
      </c>
      <c r="O622" s="45" t="s">
        <v>1682</v>
      </c>
      <c r="P622" s="30" t="s">
        <v>3516</v>
      </c>
      <c r="Q622" s="30"/>
      <c r="R622" s="19">
        <v>1</v>
      </c>
    </row>
    <row r="623" spans="1:19">
      <c r="A623" s="47">
        <v>8153</v>
      </c>
      <c r="B623" s="47">
        <v>1815301</v>
      </c>
      <c r="C623" s="47"/>
      <c r="D623" s="43" t="s">
        <v>753</v>
      </c>
      <c r="E623" s="48" t="s">
        <v>3</v>
      </c>
      <c r="F623" s="48" t="s">
        <v>336</v>
      </c>
      <c r="G623" s="48" t="s">
        <v>336</v>
      </c>
      <c r="H623" s="49" t="s">
        <v>1826</v>
      </c>
      <c r="I623" s="41" t="s">
        <v>12</v>
      </c>
      <c r="J623" s="73" t="s">
        <v>1739</v>
      </c>
      <c r="K623" s="75" t="s">
        <v>1740</v>
      </c>
      <c r="L623" s="43" t="s">
        <v>3517</v>
      </c>
      <c r="M623" s="43" t="s">
        <v>3518</v>
      </c>
      <c r="N623" s="44" t="s">
        <v>754</v>
      </c>
      <c r="O623" s="45" t="s">
        <v>1747</v>
      </c>
      <c r="P623" s="30" t="s">
        <v>3510</v>
      </c>
      <c r="Q623" s="30">
        <v>0.5</v>
      </c>
      <c r="R623" s="19">
        <v>12</v>
      </c>
    </row>
    <row r="624" spans="1:19">
      <c r="A624" s="52">
        <v>6890</v>
      </c>
      <c r="B624" s="47">
        <v>1689001</v>
      </c>
      <c r="C624" s="47"/>
      <c r="D624" s="43" t="s">
        <v>1175</v>
      </c>
      <c r="E624" s="48" t="s">
        <v>2</v>
      </c>
      <c r="F624" s="48" t="s">
        <v>303</v>
      </c>
      <c r="G624" s="48" t="s">
        <v>1819</v>
      </c>
      <c r="H624" s="49" t="s">
        <v>1677</v>
      </c>
      <c r="I624" s="41" t="s">
        <v>1820</v>
      </c>
      <c r="J624" s="73" t="s">
        <v>1821</v>
      </c>
      <c r="K624" s="75" t="s">
        <v>1822</v>
      </c>
      <c r="L624" s="43" t="s">
        <v>3519</v>
      </c>
      <c r="M624" s="43" t="s">
        <v>3520</v>
      </c>
      <c r="N624" s="44" t="s">
        <v>1176</v>
      </c>
      <c r="O624" s="45" t="s">
        <v>1682</v>
      </c>
      <c r="P624" s="30" t="s">
        <v>3521</v>
      </c>
      <c r="Q624" s="30"/>
      <c r="R624" s="19">
        <v>1</v>
      </c>
    </row>
    <row r="625" spans="1:18">
      <c r="A625" s="50">
        <v>6904</v>
      </c>
      <c r="B625" s="47">
        <v>1690401</v>
      </c>
      <c r="C625" s="47"/>
      <c r="D625" s="43" t="s">
        <v>755</v>
      </c>
      <c r="E625" s="48" t="s">
        <v>2</v>
      </c>
      <c r="F625" s="48" t="s">
        <v>336</v>
      </c>
      <c r="G625" s="48" t="s">
        <v>336</v>
      </c>
      <c r="H625" s="49" t="s">
        <v>1687</v>
      </c>
      <c r="I625" s="41" t="s">
        <v>12</v>
      </c>
      <c r="J625" s="73" t="s">
        <v>1739</v>
      </c>
      <c r="K625" s="75" t="s">
        <v>1740</v>
      </c>
      <c r="L625" s="43" t="s">
        <v>3522</v>
      </c>
      <c r="M625" s="43" t="s">
        <v>3523</v>
      </c>
      <c r="N625" s="44" t="s">
        <v>756</v>
      </c>
      <c r="O625" s="45" t="s">
        <v>1682</v>
      </c>
      <c r="P625" s="30" t="s">
        <v>3524</v>
      </c>
      <c r="Q625" s="30"/>
      <c r="R625" s="19">
        <v>1</v>
      </c>
    </row>
    <row r="626" spans="1:18">
      <c r="A626" s="47">
        <v>6905</v>
      </c>
      <c r="B626" s="47">
        <v>1690501</v>
      </c>
      <c r="C626" s="47"/>
      <c r="D626" s="43" t="s">
        <v>757</v>
      </c>
      <c r="E626" s="48" t="s">
        <v>2</v>
      </c>
      <c r="F626" s="48" t="s">
        <v>336</v>
      </c>
      <c r="G626" s="48" t="s">
        <v>336</v>
      </c>
      <c r="H626" s="49" t="s">
        <v>1927</v>
      </c>
      <c r="I626" s="41" t="s">
        <v>12</v>
      </c>
      <c r="J626" s="73" t="s">
        <v>1739</v>
      </c>
      <c r="K626" s="75" t="s">
        <v>1740</v>
      </c>
      <c r="L626" s="43" t="s">
        <v>3525</v>
      </c>
      <c r="M626" s="43" t="s">
        <v>3526</v>
      </c>
      <c r="N626" s="44" t="s">
        <v>758</v>
      </c>
      <c r="O626" s="45" t="s">
        <v>1682</v>
      </c>
      <c r="P626" s="30" t="s">
        <v>3527</v>
      </c>
      <c r="Q626" s="30"/>
      <c r="R626" s="19">
        <v>1</v>
      </c>
    </row>
    <row r="627" spans="1:18">
      <c r="A627" s="50">
        <v>6918</v>
      </c>
      <c r="B627" s="47">
        <v>1691801</v>
      </c>
      <c r="C627" s="47"/>
      <c r="D627" s="43" t="s">
        <v>759</v>
      </c>
      <c r="E627" s="48" t="s">
        <v>2</v>
      </c>
      <c r="F627" s="48" t="s">
        <v>336</v>
      </c>
      <c r="G627" s="48" t="s">
        <v>336</v>
      </c>
      <c r="H627" s="49" t="s">
        <v>1677</v>
      </c>
      <c r="I627" s="41" t="s">
        <v>12</v>
      </c>
      <c r="J627" s="73" t="s">
        <v>1739</v>
      </c>
      <c r="K627" s="75" t="s">
        <v>1740</v>
      </c>
      <c r="L627" s="43" t="s">
        <v>3528</v>
      </c>
      <c r="M627" s="43" t="s">
        <v>3529</v>
      </c>
      <c r="N627" s="44" t="s">
        <v>760</v>
      </c>
      <c r="O627" s="45" t="s">
        <v>1682</v>
      </c>
      <c r="P627" s="30" t="s">
        <v>3530</v>
      </c>
      <c r="Q627" s="30"/>
      <c r="R627" s="19">
        <v>1</v>
      </c>
    </row>
    <row r="628" spans="1:18">
      <c r="A628" s="46">
        <v>6932</v>
      </c>
      <c r="B628" s="47">
        <v>1693201</v>
      </c>
      <c r="C628" s="47"/>
      <c r="D628" s="43" t="s">
        <v>1394</v>
      </c>
      <c r="E628" s="48" t="s">
        <v>2</v>
      </c>
      <c r="F628" s="48" t="s">
        <v>295</v>
      </c>
      <c r="G628" s="48" t="s">
        <v>295</v>
      </c>
      <c r="H628" s="49" t="s">
        <v>1677</v>
      </c>
      <c r="I628" s="41" t="s">
        <v>20</v>
      </c>
      <c r="J628" s="73" t="s">
        <v>1756</v>
      </c>
      <c r="K628" s="75" t="s">
        <v>1757</v>
      </c>
      <c r="L628" s="43" t="s">
        <v>3531</v>
      </c>
      <c r="M628" s="43" t="s">
        <v>3532</v>
      </c>
      <c r="N628" s="44" t="s">
        <v>1395</v>
      </c>
      <c r="O628" s="45" t="s">
        <v>1682</v>
      </c>
      <c r="P628" s="30" t="s">
        <v>3533</v>
      </c>
      <c r="Q628" s="30"/>
      <c r="R628" s="19">
        <v>1</v>
      </c>
    </row>
    <row r="629" spans="1:18">
      <c r="A629" s="47">
        <v>6945</v>
      </c>
      <c r="B629" s="47">
        <v>1694501</v>
      </c>
      <c r="C629" s="47"/>
      <c r="D629" s="43" t="s">
        <v>944</v>
      </c>
      <c r="E629" s="48" t="s">
        <v>2</v>
      </c>
      <c r="F629" s="48" t="s">
        <v>357</v>
      </c>
      <c r="G629" s="48" t="s">
        <v>1819</v>
      </c>
      <c r="H629" s="49" t="s">
        <v>1677</v>
      </c>
      <c r="I629" s="41" t="s">
        <v>1721</v>
      </c>
      <c r="J629" s="73"/>
      <c r="K629" s="75" t="s">
        <v>1722</v>
      </c>
      <c r="L629" s="43" t="s">
        <v>3534</v>
      </c>
      <c r="M629" s="43" t="s">
        <v>3535</v>
      </c>
      <c r="N629" s="44" t="s">
        <v>945</v>
      </c>
      <c r="O629" s="45" t="s">
        <v>1682</v>
      </c>
      <c r="P629" s="30" t="s">
        <v>3536</v>
      </c>
      <c r="Q629" s="30"/>
      <c r="R629" s="19">
        <v>1</v>
      </c>
    </row>
    <row r="630" spans="1:18">
      <c r="A630" s="46">
        <v>6952</v>
      </c>
      <c r="B630" s="47">
        <v>1695201</v>
      </c>
      <c r="C630" s="47"/>
      <c r="D630" s="43" t="s">
        <v>1396</v>
      </c>
      <c r="E630" s="48" t="s">
        <v>2</v>
      </c>
      <c r="F630" s="48" t="s">
        <v>295</v>
      </c>
      <c r="G630" s="48" t="s">
        <v>295</v>
      </c>
      <c r="H630" s="49" t="s">
        <v>1677</v>
      </c>
      <c r="I630" s="41" t="s">
        <v>20</v>
      </c>
      <c r="J630" s="73" t="s">
        <v>1756</v>
      </c>
      <c r="K630" s="75" t="s">
        <v>1757</v>
      </c>
      <c r="L630" s="43" t="s">
        <v>3537</v>
      </c>
      <c r="M630" s="43" t="s">
        <v>3538</v>
      </c>
      <c r="N630" s="44" t="s">
        <v>1397</v>
      </c>
      <c r="O630" s="45" t="s">
        <v>1682</v>
      </c>
      <c r="P630" s="30" t="s">
        <v>3539</v>
      </c>
      <c r="Q630" s="30"/>
      <c r="R630" s="19">
        <v>1</v>
      </c>
    </row>
    <row r="631" spans="1:18">
      <c r="A631" s="53">
        <v>8585</v>
      </c>
      <c r="B631" s="47">
        <v>1858501</v>
      </c>
      <c r="C631" s="47"/>
      <c r="D631" s="43" t="s">
        <v>521</v>
      </c>
      <c r="E631" s="48" t="s">
        <v>29</v>
      </c>
      <c r="F631" s="48" t="s">
        <v>303</v>
      </c>
      <c r="G631" s="48" t="s">
        <v>1819</v>
      </c>
      <c r="H631" s="49" t="s">
        <v>1830</v>
      </c>
      <c r="I631" s="41" t="s">
        <v>23</v>
      </c>
      <c r="J631" s="73" t="s">
        <v>1784</v>
      </c>
      <c r="K631" s="75" t="s">
        <v>1785</v>
      </c>
      <c r="L631" s="43" t="s">
        <v>3540</v>
      </c>
      <c r="M631" s="43" t="s">
        <v>3541</v>
      </c>
      <c r="N631" s="44" t="s">
        <v>522</v>
      </c>
      <c r="O631" s="45"/>
      <c r="P631" s="30"/>
      <c r="Q631" s="30"/>
      <c r="R631" s="19">
        <v>1</v>
      </c>
    </row>
    <row r="632" spans="1:18">
      <c r="A632" s="47">
        <v>6959</v>
      </c>
      <c r="B632" s="47">
        <v>1695901</v>
      </c>
      <c r="C632" s="47"/>
      <c r="D632" s="43" t="s">
        <v>946</v>
      </c>
      <c r="E632" s="48" t="s">
        <v>2</v>
      </c>
      <c r="F632" s="48" t="s">
        <v>357</v>
      </c>
      <c r="G632" s="48" t="s">
        <v>1819</v>
      </c>
      <c r="H632" s="49" t="s">
        <v>1677</v>
      </c>
      <c r="I632" s="41" t="s">
        <v>1721</v>
      </c>
      <c r="J632" s="73"/>
      <c r="K632" s="75" t="s">
        <v>1722</v>
      </c>
      <c r="L632" s="43" t="s">
        <v>3542</v>
      </c>
      <c r="M632" s="43" t="s">
        <v>3543</v>
      </c>
      <c r="N632" s="44" t="s">
        <v>947</v>
      </c>
      <c r="O632" s="45" t="s">
        <v>1682</v>
      </c>
      <c r="P632" s="30" t="s">
        <v>3544</v>
      </c>
      <c r="Q632" s="30"/>
      <c r="R632" s="19">
        <v>1</v>
      </c>
    </row>
    <row r="633" spans="1:18">
      <c r="A633" s="47">
        <v>8396</v>
      </c>
      <c r="B633" s="47">
        <v>1839601</v>
      </c>
      <c r="C633" s="47"/>
      <c r="D633" s="43" t="s">
        <v>948</v>
      </c>
      <c r="E633" s="48" t="s">
        <v>25</v>
      </c>
      <c r="F633" s="48" t="s">
        <v>357</v>
      </c>
      <c r="G633" s="48" t="s">
        <v>1819</v>
      </c>
      <c r="H633" s="49" t="s">
        <v>1744</v>
      </c>
      <c r="I633" s="41" t="s">
        <v>1721</v>
      </c>
      <c r="J633" s="73"/>
      <c r="K633" s="75" t="s">
        <v>1722</v>
      </c>
      <c r="L633" s="43" t="s">
        <v>3545</v>
      </c>
      <c r="M633" s="43" t="s">
        <v>3546</v>
      </c>
      <c r="N633" s="44" t="s">
        <v>949</v>
      </c>
      <c r="O633" s="45" t="s">
        <v>1898</v>
      </c>
      <c r="P633" s="30" t="s">
        <v>3547</v>
      </c>
      <c r="Q633" s="30">
        <v>1</v>
      </c>
      <c r="R633" s="19">
        <v>1</v>
      </c>
    </row>
    <row r="634" spans="1:18">
      <c r="A634" s="47">
        <v>6973</v>
      </c>
      <c r="B634" s="47">
        <v>1697301</v>
      </c>
      <c r="C634" s="47"/>
      <c r="D634" s="43" t="s">
        <v>950</v>
      </c>
      <c r="E634" s="48" t="s">
        <v>2</v>
      </c>
      <c r="F634" s="48" t="s">
        <v>357</v>
      </c>
      <c r="G634" s="48" t="s">
        <v>1819</v>
      </c>
      <c r="H634" s="49" t="s">
        <v>1677</v>
      </c>
      <c r="I634" s="41" t="s">
        <v>1721</v>
      </c>
      <c r="J634" s="73"/>
      <c r="K634" s="75" t="s">
        <v>1722</v>
      </c>
      <c r="L634" s="43" t="s">
        <v>3548</v>
      </c>
      <c r="M634" s="43" t="s">
        <v>3549</v>
      </c>
      <c r="N634" s="44" t="s">
        <v>951</v>
      </c>
      <c r="O634" s="45" t="s">
        <v>1682</v>
      </c>
      <c r="P634" s="30" t="s">
        <v>3550</v>
      </c>
      <c r="Q634" s="30"/>
      <c r="R634" s="19">
        <v>1</v>
      </c>
    </row>
    <row r="635" spans="1:18">
      <c r="A635" s="52">
        <v>6986</v>
      </c>
      <c r="B635" s="47">
        <v>1698601</v>
      </c>
      <c r="C635" s="47"/>
      <c r="D635" s="43" t="s">
        <v>1177</v>
      </c>
      <c r="E635" s="48" t="s">
        <v>2</v>
      </c>
      <c r="F635" s="48" t="s">
        <v>303</v>
      </c>
      <c r="G635" s="48" t="s">
        <v>1819</v>
      </c>
      <c r="H635" s="49" t="s">
        <v>1677</v>
      </c>
      <c r="I635" s="41" t="s">
        <v>1820</v>
      </c>
      <c r="J635" s="73" t="s">
        <v>1821</v>
      </c>
      <c r="K635" s="75" t="s">
        <v>1822</v>
      </c>
      <c r="L635" s="43" t="s">
        <v>3551</v>
      </c>
      <c r="M635" s="43" t="s">
        <v>3552</v>
      </c>
      <c r="N635" s="44" t="s">
        <v>1178</v>
      </c>
      <c r="O635" s="45" t="s">
        <v>1682</v>
      </c>
      <c r="P635" s="30" t="s">
        <v>3553</v>
      </c>
      <c r="Q635" s="30"/>
      <c r="R635" s="19">
        <v>1</v>
      </c>
    </row>
    <row r="636" spans="1:18">
      <c r="A636" s="50">
        <v>6988</v>
      </c>
      <c r="B636" s="47">
        <v>1698801</v>
      </c>
      <c r="C636" s="47"/>
      <c r="D636" s="43" t="s">
        <v>761</v>
      </c>
      <c r="E636" s="48" t="s">
        <v>2</v>
      </c>
      <c r="F636" s="48" t="s">
        <v>336</v>
      </c>
      <c r="G636" s="48" t="s">
        <v>336</v>
      </c>
      <c r="H636" s="49" t="s">
        <v>1711</v>
      </c>
      <c r="I636" s="41" t="s">
        <v>12</v>
      </c>
      <c r="J636" s="73" t="s">
        <v>1739</v>
      </c>
      <c r="K636" s="75" t="s">
        <v>1740</v>
      </c>
      <c r="L636" s="43" t="s">
        <v>3554</v>
      </c>
      <c r="M636" s="43" t="s">
        <v>3555</v>
      </c>
      <c r="N636" s="44" t="s">
        <v>762</v>
      </c>
      <c r="O636" s="45" t="s">
        <v>1682</v>
      </c>
      <c r="P636" s="30" t="s">
        <v>3556</v>
      </c>
      <c r="Q636" s="30"/>
      <c r="R636" s="19">
        <v>1</v>
      </c>
    </row>
    <row r="637" spans="1:18">
      <c r="A637" s="52">
        <v>7007</v>
      </c>
      <c r="B637" s="47">
        <v>1700701</v>
      </c>
      <c r="C637" s="47"/>
      <c r="D637" s="43" t="s">
        <v>1179</v>
      </c>
      <c r="E637" s="48" t="s">
        <v>13</v>
      </c>
      <c r="F637" s="48" t="s">
        <v>303</v>
      </c>
      <c r="G637" s="48" t="s">
        <v>1819</v>
      </c>
      <c r="H637" s="49" t="s">
        <v>1677</v>
      </c>
      <c r="I637" s="41" t="s">
        <v>1820</v>
      </c>
      <c r="J637" s="73" t="s">
        <v>1821</v>
      </c>
      <c r="K637" s="75" t="s">
        <v>1822</v>
      </c>
      <c r="L637" s="43" t="s">
        <v>3557</v>
      </c>
      <c r="M637" s="43" t="s">
        <v>3558</v>
      </c>
      <c r="N637" s="44" t="s">
        <v>1180</v>
      </c>
      <c r="O637" s="45" t="s">
        <v>1682</v>
      </c>
      <c r="P637" s="30" t="s">
        <v>3559</v>
      </c>
      <c r="Q637" s="30"/>
      <c r="R637" s="19">
        <v>1</v>
      </c>
    </row>
    <row r="638" spans="1:18">
      <c r="A638" s="46">
        <v>8406</v>
      </c>
      <c r="B638" s="47">
        <v>1840601</v>
      </c>
      <c r="C638" s="47"/>
      <c r="D638" s="43" t="s">
        <v>1181</v>
      </c>
      <c r="E638" s="48" t="s">
        <v>3</v>
      </c>
      <c r="F638" s="48" t="s">
        <v>303</v>
      </c>
      <c r="G638" s="48" t="s">
        <v>1819</v>
      </c>
      <c r="H638" s="49" t="s">
        <v>1826</v>
      </c>
      <c r="I638" s="41" t="s">
        <v>1820</v>
      </c>
      <c r="J638" s="73" t="s">
        <v>1821</v>
      </c>
      <c r="K638" s="75" t="s">
        <v>1822</v>
      </c>
      <c r="L638" s="43" t="s">
        <v>3560</v>
      </c>
      <c r="M638" s="43" t="s">
        <v>3561</v>
      </c>
      <c r="N638" s="44" t="s">
        <v>1182</v>
      </c>
      <c r="O638" s="45" t="s">
        <v>1747</v>
      </c>
      <c r="P638" s="30" t="s">
        <v>3122</v>
      </c>
      <c r="Q638" s="30">
        <v>0.5</v>
      </c>
      <c r="R638" s="19">
        <v>39</v>
      </c>
    </row>
    <row r="639" spans="1:18">
      <c r="A639" s="47">
        <v>7658</v>
      </c>
      <c r="B639" s="47">
        <v>1765801</v>
      </c>
      <c r="C639" s="47">
        <v>1767039</v>
      </c>
      <c r="D639" s="43" t="s">
        <v>952</v>
      </c>
      <c r="E639" s="48" t="s">
        <v>15</v>
      </c>
      <c r="F639" s="48" t="s">
        <v>357</v>
      </c>
      <c r="G639" s="48" t="s">
        <v>1819</v>
      </c>
      <c r="H639" s="49" t="s">
        <v>1830</v>
      </c>
      <c r="I639" s="41" t="s">
        <v>1721</v>
      </c>
      <c r="J639" s="73"/>
      <c r="K639" s="75" t="s">
        <v>1722</v>
      </c>
      <c r="L639" s="43" t="s">
        <v>3562</v>
      </c>
      <c r="M639" s="43" t="s">
        <v>3563</v>
      </c>
      <c r="N639" s="44" t="s">
        <v>953</v>
      </c>
      <c r="O639" s="45" t="s">
        <v>1898</v>
      </c>
      <c r="P639" s="30" t="s">
        <v>3564</v>
      </c>
      <c r="Q639" s="30"/>
      <c r="R639" s="19">
        <v>43</v>
      </c>
    </row>
    <row r="640" spans="1:18">
      <c r="A640" s="47">
        <v>8878</v>
      </c>
      <c r="B640" s="47">
        <v>1887801</v>
      </c>
      <c r="C640" s="47">
        <v>1767039</v>
      </c>
      <c r="D640" s="43" t="s">
        <v>954</v>
      </c>
      <c r="E640" s="48" t="s">
        <v>47</v>
      </c>
      <c r="F640" s="48" t="s">
        <v>357</v>
      </c>
      <c r="G640" s="48" t="s">
        <v>1819</v>
      </c>
      <c r="H640" s="49" t="s">
        <v>1830</v>
      </c>
      <c r="I640" s="41" t="s">
        <v>1820</v>
      </c>
      <c r="J640" s="73" t="s">
        <v>1821</v>
      </c>
      <c r="K640" s="75" t="s">
        <v>1822</v>
      </c>
      <c r="L640" s="43" t="s">
        <v>3565</v>
      </c>
      <c r="M640" s="43" t="s">
        <v>3566</v>
      </c>
      <c r="N640" s="44" t="s">
        <v>955</v>
      </c>
      <c r="O640" s="45" t="s">
        <v>1898</v>
      </c>
      <c r="P640" s="30" t="s">
        <v>3564</v>
      </c>
      <c r="Q640" s="30"/>
      <c r="R640" s="19">
        <v>43</v>
      </c>
    </row>
    <row r="641" spans="1:18">
      <c r="A641" s="47">
        <v>7014</v>
      </c>
      <c r="B641" s="47">
        <v>1701401</v>
      </c>
      <c r="C641" s="47"/>
      <c r="D641" s="43" t="s">
        <v>956</v>
      </c>
      <c r="E641" s="48" t="s">
        <v>2</v>
      </c>
      <c r="F641" s="48" t="s">
        <v>357</v>
      </c>
      <c r="G641" s="48" t="s">
        <v>1819</v>
      </c>
      <c r="H641" s="49" t="s">
        <v>1677</v>
      </c>
      <c r="I641" s="41" t="s">
        <v>1721</v>
      </c>
      <c r="J641" s="73"/>
      <c r="K641" s="75" t="s">
        <v>1722</v>
      </c>
      <c r="L641" s="43" t="s">
        <v>3567</v>
      </c>
      <c r="M641" s="43" t="s">
        <v>3568</v>
      </c>
      <c r="N641" s="44" t="s">
        <v>957</v>
      </c>
      <c r="O641" s="45" t="s">
        <v>1682</v>
      </c>
      <c r="P641" s="30" t="s">
        <v>3569</v>
      </c>
      <c r="Q641" s="30"/>
      <c r="R641" s="19">
        <v>1</v>
      </c>
    </row>
    <row r="642" spans="1:18">
      <c r="A642" s="47">
        <v>7408</v>
      </c>
      <c r="B642" s="47">
        <v>1740801</v>
      </c>
      <c r="C642" s="47"/>
      <c r="D642" s="43" t="s">
        <v>958</v>
      </c>
      <c r="E642" s="48" t="s">
        <v>28</v>
      </c>
      <c r="F642" s="48" t="s">
        <v>357</v>
      </c>
      <c r="G642" s="48" t="s">
        <v>1819</v>
      </c>
      <c r="H642" s="49" t="s">
        <v>1906</v>
      </c>
      <c r="I642" s="41" t="s">
        <v>1721</v>
      </c>
      <c r="J642" s="73"/>
      <c r="K642" s="75" t="s">
        <v>1722</v>
      </c>
      <c r="L642" s="43" t="s">
        <v>3570</v>
      </c>
      <c r="M642" s="43" t="s">
        <v>3571</v>
      </c>
      <c r="N642" s="44" t="s">
        <v>959</v>
      </c>
      <c r="O642" s="45" t="s">
        <v>1682</v>
      </c>
      <c r="P642" s="30" t="s">
        <v>3572</v>
      </c>
      <c r="Q642" s="30"/>
      <c r="R642" s="19">
        <v>1</v>
      </c>
    </row>
    <row r="643" spans="1:18">
      <c r="A643" s="47">
        <v>7027</v>
      </c>
      <c r="B643" s="47">
        <v>1702701</v>
      </c>
      <c r="C643" s="47"/>
      <c r="D643" s="43" t="s">
        <v>960</v>
      </c>
      <c r="E643" s="48" t="s">
        <v>2</v>
      </c>
      <c r="F643" s="48" t="s">
        <v>357</v>
      </c>
      <c r="G643" s="48" t="s">
        <v>1819</v>
      </c>
      <c r="H643" s="49" t="s">
        <v>1677</v>
      </c>
      <c r="I643" s="41" t="s">
        <v>1721</v>
      </c>
      <c r="J643" s="73"/>
      <c r="K643" s="75" t="s">
        <v>1722</v>
      </c>
      <c r="L643" s="43" t="s">
        <v>3573</v>
      </c>
      <c r="M643" s="43" t="s">
        <v>3574</v>
      </c>
      <c r="N643" s="44" t="s">
        <v>961</v>
      </c>
      <c r="O643" s="45" t="s">
        <v>1682</v>
      </c>
      <c r="P643" s="30" t="s">
        <v>3575</v>
      </c>
      <c r="Q643" s="30"/>
      <c r="R643" s="19">
        <v>1</v>
      </c>
    </row>
    <row r="644" spans="1:18">
      <c r="A644" s="46">
        <v>7035</v>
      </c>
      <c r="B644" s="47">
        <v>1703501</v>
      </c>
      <c r="C644" s="47"/>
      <c r="D644" s="43" t="s">
        <v>268</v>
      </c>
      <c r="E644" s="48" t="s">
        <v>2</v>
      </c>
      <c r="F644" s="48" t="s">
        <v>66</v>
      </c>
      <c r="G644" s="48" t="s">
        <v>66</v>
      </c>
      <c r="H644" s="49" t="s">
        <v>1677</v>
      </c>
      <c r="I644" s="41" t="s">
        <v>10</v>
      </c>
      <c r="J644" s="73" t="s">
        <v>1678</v>
      </c>
      <c r="K644" s="76" t="s">
        <v>1679</v>
      </c>
      <c r="L644" s="43" t="s">
        <v>3576</v>
      </c>
      <c r="M644" s="43" t="s">
        <v>3577</v>
      </c>
      <c r="N644" s="44" t="s">
        <v>269</v>
      </c>
      <c r="O644" s="45" t="s">
        <v>1682</v>
      </c>
      <c r="P644" s="30" t="s">
        <v>3578</v>
      </c>
      <c r="Q644" s="30"/>
      <c r="R644" s="19">
        <v>1</v>
      </c>
    </row>
    <row r="645" spans="1:18">
      <c r="A645" s="52">
        <v>7041</v>
      </c>
      <c r="B645" s="47">
        <v>1704101</v>
      </c>
      <c r="C645" s="47"/>
      <c r="D645" s="43" t="s">
        <v>1183</v>
      </c>
      <c r="E645" s="48" t="s">
        <v>2</v>
      </c>
      <c r="F645" s="48" t="s">
        <v>303</v>
      </c>
      <c r="G645" s="48" t="s">
        <v>1819</v>
      </c>
      <c r="H645" s="49" t="s">
        <v>1677</v>
      </c>
      <c r="I645" s="41" t="s">
        <v>1820</v>
      </c>
      <c r="J645" s="73" t="s">
        <v>1821</v>
      </c>
      <c r="K645" s="75" t="s">
        <v>1822</v>
      </c>
      <c r="L645" s="43" t="s">
        <v>3579</v>
      </c>
      <c r="M645" s="43" t="s">
        <v>3580</v>
      </c>
      <c r="N645" s="44" t="s">
        <v>1184</v>
      </c>
      <c r="O645" s="45" t="s">
        <v>1682</v>
      </c>
      <c r="P645" s="30" t="s">
        <v>3581</v>
      </c>
      <c r="Q645" s="30"/>
      <c r="R645" s="19">
        <v>1</v>
      </c>
    </row>
    <row r="646" spans="1:18">
      <c r="A646" s="47">
        <v>7068</v>
      </c>
      <c r="B646" s="47">
        <v>1706801</v>
      </c>
      <c r="C646" s="47"/>
      <c r="D646" s="43" t="s">
        <v>962</v>
      </c>
      <c r="E646" s="48" t="s">
        <v>2</v>
      </c>
      <c r="F646" s="48" t="s">
        <v>357</v>
      </c>
      <c r="G646" s="48" t="s">
        <v>1819</v>
      </c>
      <c r="H646" s="49" t="s">
        <v>1677</v>
      </c>
      <c r="I646" s="41" t="s">
        <v>1721</v>
      </c>
      <c r="J646" s="73"/>
      <c r="K646" s="75" t="s">
        <v>1722</v>
      </c>
      <c r="L646" s="43" t="s">
        <v>3582</v>
      </c>
      <c r="M646" s="43" t="s">
        <v>3583</v>
      </c>
      <c r="N646" s="44" t="s">
        <v>963</v>
      </c>
      <c r="O646" s="45" t="s">
        <v>1682</v>
      </c>
      <c r="P646" s="30" t="s">
        <v>3584</v>
      </c>
      <c r="Q646" s="30"/>
      <c r="R646" s="19">
        <v>1</v>
      </c>
    </row>
    <row r="647" spans="1:18">
      <c r="A647" s="47">
        <v>7604</v>
      </c>
      <c r="B647" s="47">
        <v>1760401</v>
      </c>
      <c r="C647" s="47"/>
      <c r="D647" s="43" t="s">
        <v>964</v>
      </c>
      <c r="E647" s="48" t="s">
        <v>21</v>
      </c>
      <c r="F647" s="48" t="s">
        <v>357</v>
      </c>
      <c r="G647" s="48" t="s">
        <v>1819</v>
      </c>
      <c r="H647" s="49" t="s">
        <v>1744</v>
      </c>
      <c r="I647" s="41" t="s">
        <v>26</v>
      </c>
      <c r="J647" s="73" t="s">
        <v>1751</v>
      </c>
      <c r="K647" s="75" t="s">
        <v>1752</v>
      </c>
      <c r="L647" s="43" t="s">
        <v>3585</v>
      </c>
      <c r="M647" s="43" t="s">
        <v>3586</v>
      </c>
      <c r="N647" s="44" t="s">
        <v>965</v>
      </c>
      <c r="O647" s="45" t="s">
        <v>1747</v>
      </c>
      <c r="P647" s="30" t="s">
        <v>2942</v>
      </c>
      <c r="Q647" s="30">
        <v>0.5</v>
      </c>
      <c r="R647" s="19">
        <v>9</v>
      </c>
    </row>
    <row r="648" spans="1:18">
      <c r="A648" s="53">
        <v>8883</v>
      </c>
      <c r="B648" s="47">
        <v>1888301</v>
      </c>
      <c r="C648" s="47"/>
      <c r="D648" s="43" t="s">
        <v>524</v>
      </c>
      <c r="E648" s="48" t="s">
        <v>29</v>
      </c>
      <c r="F648" s="48" t="s">
        <v>303</v>
      </c>
      <c r="G648" s="48" t="s">
        <v>1819</v>
      </c>
      <c r="H648" s="49" t="s">
        <v>1830</v>
      </c>
      <c r="I648" s="41" t="s">
        <v>23</v>
      </c>
      <c r="J648" s="73" t="s">
        <v>1784</v>
      </c>
      <c r="K648" s="75" t="s">
        <v>1785</v>
      </c>
      <c r="L648" s="43" t="s">
        <v>3587</v>
      </c>
      <c r="M648" s="43" t="s">
        <v>3588</v>
      </c>
      <c r="N648" s="44" t="s">
        <v>525</v>
      </c>
      <c r="O648" s="45"/>
      <c r="P648" s="30"/>
      <c r="Q648" s="30"/>
      <c r="R648" s="19">
        <v>1</v>
      </c>
    </row>
    <row r="649" spans="1:18">
      <c r="A649" s="46">
        <v>7178</v>
      </c>
      <c r="B649" s="47">
        <v>1717801</v>
      </c>
      <c r="C649" s="47"/>
      <c r="D649" s="43" t="s">
        <v>527</v>
      </c>
      <c r="E649" s="48" t="s">
        <v>2</v>
      </c>
      <c r="F649" s="48" t="s">
        <v>307</v>
      </c>
      <c r="G649" s="48" t="s">
        <v>336</v>
      </c>
      <c r="H649" s="49" t="s">
        <v>1711</v>
      </c>
      <c r="I649" s="41" t="s">
        <v>26</v>
      </c>
      <c r="J649" s="73" t="s">
        <v>1751</v>
      </c>
      <c r="K649" s="75" t="s">
        <v>1752</v>
      </c>
      <c r="L649" s="43" t="s">
        <v>3589</v>
      </c>
      <c r="M649" s="43" t="s">
        <v>3590</v>
      </c>
      <c r="N649" s="44" t="s">
        <v>528</v>
      </c>
      <c r="O649" s="45" t="s">
        <v>1682</v>
      </c>
      <c r="P649" s="30" t="s">
        <v>3591</v>
      </c>
      <c r="Q649" s="30"/>
      <c r="R649" s="19">
        <v>1</v>
      </c>
    </row>
    <row r="650" spans="1:18">
      <c r="A650" s="47">
        <v>7192</v>
      </c>
      <c r="B650" s="47">
        <v>1719201</v>
      </c>
      <c r="C650" s="47"/>
      <c r="D650" s="43" t="s">
        <v>966</v>
      </c>
      <c r="E650" s="48" t="s">
        <v>2</v>
      </c>
      <c r="F650" s="48" t="s">
        <v>357</v>
      </c>
      <c r="G650" s="48" t="s">
        <v>1819</v>
      </c>
      <c r="H650" s="49" t="s">
        <v>1677</v>
      </c>
      <c r="I650" s="41" t="s">
        <v>26</v>
      </c>
      <c r="J650" s="73" t="s">
        <v>1751</v>
      </c>
      <c r="K650" s="75" t="s">
        <v>1752</v>
      </c>
      <c r="L650" s="43" t="s">
        <v>3592</v>
      </c>
      <c r="M650" s="43" t="s">
        <v>3593</v>
      </c>
      <c r="N650" s="44" t="s">
        <v>967</v>
      </c>
      <c r="O650" s="45" t="s">
        <v>1682</v>
      </c>
      <c r="P650" s="30" t="s">
        <v>3594</v>
      </c>
      <c r="Q650" s="30"/>
      <c r="R650" s="19">
        <v>1</v>
      </c>
    </row>
    <row r="651" spans="1:18">
      <c r="A651" s="46">
        <v>7198</v>
      </c>
      <c r="B651" s="47">
        <v>1719801</v>
      </c>
      <c r="C651" s="47"/>
      <c r="D651" s="43" t="s">
        <v>1398</v>
      </c>
      <c r="E651" s="48" t="s">
        <v>13</v>
      </c>
      <c r="F651" s="48" t="s">
        <v>295</v>
      </c>
      <c r="G651" s="48" t="s">
        <v>295</v>
      </c>
      <c r="H651" s="49" t="s">
        <v>1677</v>
      </c>
      <c r="I651" s="41" t="s">
        <v>20</v>
      </c>
      <c r="J651" s="73" t="s">
        <v>1756</v>
      </c>
      <c r="K651" s="75" t="s">
        <v>1757</v>
      </c>
      <c r="L651" s="43" t="s">
        <v>3595</v>
      </c>
      <c r="M651" s="43" t="s">
        <v>3596</v>
      </c>
      <c r="N651" s="44" t="s">
        <v>1399</v>
      </c>
      <c r="O651" s="45" t="s">
        <v>1682</v>
      </c>
      <c r="P651" s="30" t="s">
        <v>3597</v>
      </c>
      <c r="Q651" s="30"/>
      <c r="R651" s="19">
        <v>1</v>
      </c>
    </row>
    <row r="652" spans="1:18">
      <c r="A652" s="52">
        <v>7201</v>
      </c>
      <c r="B652" s="47">
        <v>1720101</v>
      </c>
      <c r="C652" s="47"/>
      <c r="D652" s="43" t="s">
        <v>1185</v>
      </c>
      <c r="E652" s="48" t="s">
        <v>13</v>
      </c>
      <c r="F652" s="48" t="s">
        <v>303</v>
      </c>
      <c r="G652" s="48" t="s">
        <v>1819</v>
      </c>
      <c r="H652" s="49" t="s">
        <v>1677</v>
      </c>
      <c r="I652" s="41" t="s">
        <v>1820</v>
      </c>
      <c r="J652" s="73" t="s">
        <v>1821</v>
      </c>
      <c r="K652" s="75" t="s">
        <v>1822</v>
      </c>
      <c r="L652" s="43" t="s">
        <v>3598</v>
      </c>
      <c r="M652" s="43" t="s">
        <v>3599</v>
      </c>
      <c r="N652" s="44" t="s">
        <v>1186</v>
      </c>
      <c r="O652" s="45" t="s">
        <v>1682</v>
      </c>
      <c r="P652" s="30" t="s">
        <v>3600</v>
      </c>
      <c r="Q652" s="30"/>
      <c r="R652" s="19">
        <v>1</v>
      </c>
    </row>
    <row r="653" spans="1:18">
      <c r="A653" s="50">
        <v>8606</v>
      </c>
      <c r="B653" s="47">
        <v>1860601</v>
      </c>
      <c r="C653" s="47">
        <v>1773539</v>
      </c>
      <c r="D653" s="43" t="s">
        <v>763</v>
      </c>
      <c r="E653" s="48" t="s">
        <v>15</v>
      </c>
      <c r="F653" s="48" t="s">
        <v>336</v>
      </c>
      <c r="G653" s="48" t="s">
        <v>336</v>
      </c>
      <c r="H653" s="49" t="s">
        <v>1830</v>
      </c>
      <c r="I653" s="41" t="s">
        <v>12</v>
      </c>
      <c r="J653" s="73" t="s">
        <v>1739</v>
      </c>
      <c r="K653" s="75" t="s">
        <v>1740</v>
      </c>
      <c r="L653" s="43" t="s">
        <v>3601</v>
      </c>
      <c r="M653" s="43" t="s">
        <v>3602</v>
      </c>
      <c r="N653" s="44" t="s">
        <v>614</v>
      </c>
      <c r="O653" s="45" t="s">
        <v>1898</v>
      </c>
      <c r="P653" s="30" t="s">
        <v>2436</v>
      </c>
      <c r="Q653" s="30"/>
      <c r="R653" s="19">
        <v>41</v>
      </c>
    </row>
    <row r="654" spans="1:18">
      <c r="A654" s="50">
        <v>7773</v>
      </c>
      <c r="B654" s="47">
        <v>1777301</v>
      </c>
      <c r="C654" s="47">
        <v>1773539</v>
      </c>
      <c r="D654" s="43" t="s">
        <v>764</v>
      </c>
      <c r="E654" s="48" t="s">
        <v>15</v>
      </c>
      <c r="F654" s="48" t="s">
        <v>336</v>
      </c>
      <c r="G654" s="48" t="s">
        <v>336</v>
      </c>
      <c r="H654" s="49" t="s">
        <v>1830</v>
      </c>
      <c r="I654" s="41" t="s">
        <v>12</v>
      </c>
      <c r="J654" s="73" t="s">
        <v>1739</v>
      </c>
      <c r="K654" s="75" t="s">
        <v>1740</v>
      </c>
      <c r="L654" s="43" t="s">
        <v>3603</v>
      </c>
      <c r="M654" s="43" t="s">
        <v>3604</v>
      </c>
      <c r="N654" s="44" t="s">
        <v>614</v>
      </c>
      <c r="O654" s="45" t="s">
        <v>1898</v>
      </c>
      <c r="P654" s="30" t="s">
        <v>2436</v>
      </c>
      <c r="Q654" s="30"/>
      <c r="R654" s="19">
        <v>41</v>
      </c>
    </row>
    <row r="655" spans="1:18">
      <c r="A655" s="50">
        <v>7777</v>
      </c>
      <c r="B655" s="47">
        <v>1777701</v>
      </c>
      <c r="C655" s="47">
        <v>1773539</v>
      </c>
      <c r="D655" s="43" t="s">
        <v>765</v>
      </c>
      <c r="E655" s="48" t="s">
        <v>15</v>
      </c>
      <c r="F655" s="48" t="s">
        <v>336</v>
      </c>
      <c r="G655" s="48" t="s">
        <v>336</v>
      </c>
      <c r="H655" s="49" t="s">
        <v>1830</v>
      </c>
      <c r="I655" s="41" t="s">
        <v>12</v>
      </c>
      <c r="J655" s="73" t="s">
        <v>1739</v>
      </c>
      <c r="K655" s="75" t="s">
        <v>1740</v>
      </c>
      <c r="L655" s="43" t="s">
        <v>3605</v>
      </c>
      <c r="M655" s="43" t="s">
        <v>3606</v>
      </c>
      <c r="N655" s="44" t="s">
        <v>614</v>
      </c>
      <c r="O655" s="45" t="s">
        <v>1898</v>
      </c>
      <c r="P655" s="30" t="s">
        <v>2436</v>
      </c>
      <c r="Q655" s="30"/>
      <c r="R655" s="19">
        <v>41</v>
      </c>
    </row>
    <row r="656" spans="1:18">
      <c r="A656" s="50">
        <v>7775</v>
      </c>
      <c r="B656" s="47">
        <v>1777501</v>
      </c>
      <c r="C656" s="47">
        <v>1773539</v>
      </c>
      <c r="D656" s="43" t="s">
        <v>766</v>
      </c>
      <c r="E656" s="48" t="s">
        <v>15</v>
      </c>
      <c r="F656" s="48" t="s">
        <v>336</v>
      </c>
      <c r="G656" s="48" t="s">
        <v>336</v>
      </c>
      <c r="H656" s="49" t="s">
        <v>1830</v>
      </c>
      <c r="I656" s="41" t="s">
        <v>12</v>
      </c>
      <c r="J656" s="73" t="s">
        <v>1739</v>
      </c>
      <c r="K656" s="75" t="s">
        <v>1740</v>
      </c>
      <c r="L656" s="43" t="s">
        <v>3607</v>
      </c>
      <c r="M656" s="43" t="s">
        <v>3608</v>
      </c>
      <c r="N656" s="44" t="s">
        <v>614</v>
      </c>
      <c r="O656" s="45" t="s">
        <v>1898</v>
      </c>
      <c r="P656" s="30" t="s">
        <v>2436</v>
      </c>
      <c r="Q656" s="30"/>
      <c r="R656" s="19">
        <v>41</v>
      </c>
    </row>
    <row r="657" spans="1:18">
      <c r="A657" s="50">
        <v>7772</v>
      </c>
      <c r="B657" s="47">
        <v>1777201</v>
      </c>
      <c r="C657" s="47">
        <v>1773539</v>
      </c>
      <c r="D657" s="43" t="s">
        <v>767</v>
      </c>
      <c r="E657" s="48" t="s">
        <v>15</v>
      </c>
      <c r="F657" s="48" t="s">
        <v>336</v>
      </c>
      <c r="G657" s="48" t="s">
        <v>336</v>
      </c>
      <c r="H657" s="49" t="s">
        <v>1830</v>
      </c>
      <c r="I657" s="41" t="s">
        <v>12</v>
      </c>
      <c r="J657" s="73" t="s">
        <v>1739</v>
      </c>
      <c r="K657" s="75" t="s">
        <v>1740</v>
      </c>
      <c r="L657" s="43" t="s">
        <v>3609</v>
      </c>
      <c r="M657" s="43" t="s">
        <v>3610</v>
      </c>
      <c r="N657" s="44" t="s">
        <v>614</v>
      </c>
      <c r="O657" s="45" t="s">
        <v>1898</v>
      </c>
      <c r="P657" s="30" t="s">
        <v>2436</v>
      </c>
      <c r="Q657" s="30"/>
      <c r="R657" s="19">
        <v>41</v>
      </c>
    </row>
    <row r="658" spans="1:18">
      <c r="A658" s="46">
        <v>7205</v>
      </c>
      <c r="B658" s="47">
        <v>1720501</v>
      </c>
      <c r="C658" s="47"/>
      <c r="D658" s="43" t="s">
        <v>270</v>
      </c>
      <c r="E658" s="48" t="s">
        <v>2</v>
      </c>
      <c r="F658" s="48" t="s">
        <v>66</v>
      </c>
      <c r="G658" s="48" t="s">
        <v>66</v>
      </c>
      <c r="H658" s="49" t="s">
        <v>1677</v>
      </c>
      <c r="I658" s="41" t="s">
        <v>10</v>
      </c>
      <c r="J658" s="73" t="s">
        <v>1678</v>
      </c>
      <c r="K658" s="76" t="s">
        <v>1679</v>
      </c>
      <c r="L658" s="43" t="s">
        <v>3611</v>
      </c>
      <c r="M658" s="43" t="s">
        <v>3612</v>
      </c>
      <c r="N658" s="44" t="s">
        <v>271</v>
      </c>
      <c r="O658" s="45" t="s">
        <v>1682</v>
      </c>
      <c r="P658" s="30" t="s">
        <v>3613</v>
      </c>
      <c r="Q658" s="30"/>
      <c r="R658" s="19">
        <v>1</v>
      </c>
    </row>
    <row r="659" spans="1:18">
      <c r="A659" s="46">
        <v>7219</v>
      </c>
      <c r="B659" s="47">
        <v>1721901</v>
      </c>
      <c r="C659" s="47"/>
      <c r="D659" s="43" t="s">
        <v>1642</v>
      </c>
      <c r="E659" s="48" t="s">
        <v>2</v>
      </c>
      <c r="F659" s="48" t="s">
        <v>307</v>
      </c>
      <c r="G659" s="48" t="s">
        <v>336</v>
      </c>
      <c r="H659" s="49" t="s">
        <v>1764</v>
      </c>
      <c r="I659" s="41" t="s">
        <v>11</v>
      </c>
      <c r="J659" s="73" t="s">
        <v>1688</v>
      </c>
      <c r="K659" s="75" t="s">
        <v>1689</v>
      </c>
      <c r="L659" s="43" t="s">
        <v>3614</v>
      </c>
      <c r="M659" s="43" t="s">
        <v>3615</v>
      </c>
      <c r="N659" s="44" t="s">
        <v>1643</v>
      </c>
      <c r="O659" s="45" t="s">
        <v>1682</v>
      </c>
      <c r="P659" s="30" t="s">
        <v>3616</v>
      </c>
      <c r="Q659" s="30"/>
      <c r="R659" s="19">
        <v>1</v>
      </c>
    </row>
    <row r="660" spans="1:18">
      <c r="A660" s="52">
        <v>7247</v>
      </c>
      <c r="B660" s="47">
        <v>1724701</v>
      </c>
      <c r="C660" s="47"/>
      <c r="D660" s="43" t="s">
        <v>1187</v>
      </c>
      <c r="E660" s="48" t="s">
        <v>2</v>
      </c>
      <c r="F660" s="48" t="s">
        <v>303</v>
      </c>
      <c r="G660" s="48" t="s">
        <v>1819</v>
      </c>
      <c r="H660" s="49" t="s">
        <v>1677</v>
      </c>
      <c r="I660" s="41" t="s">
        <v>1820</v>
      </c>
      <c r="J660" s="73" t="s">
        <v>1821</v>
      </c>
      <c r="K660" s="75" t="s">
        <v>1822</v>
      </c>
      <c r="L660" s="43" t="s">
        <v>3617</v>
      </c>
      <c r="M660" s="43" t="s">
        <v>3618</v>
      </c>
      <c r="N660" s="44" t="s">
        <v>1188</v>
      </c>
      <c r="O660" s="45" t="s">
        <v>1682</v>
      </c>
      <c r="P660" s="30" t="s">
        <v>3619</v>
      </c>
      <c r="Q660" s="30"/>
      <c r="R660" s="19">
        <v>1</v>
      </c>
    </row>
    <row r="661" spans="1:18">
      <c r="A661" s="50">
        <v>7260</v>
      </c>
      <c r="B661" s="47">
        <v>1726001</v>
      </c>
      <c r="C661" s="47"/>
      <c r="D661" s="43" t="s">
        <v>768</v>
      </c>
      <c r="E661" s="48" t="s">
        <v>2</v>
      </c>
      <c r="F661" s="48" t="s">
        <v>336</v>
      </c>
      <c r="G661" s="48" t="s">
        <v>336</v>
      </c>
      <c r="H661" s="49" t="s">
        <v>1677</v>
      </c>
      <c r="I661" s="41" t="s">
        <v>12</v>
      </c>
      <c r="J661" s="73" t="s">
        <v>1739</v>
      </c>
      <c r="K661" s="75" t="s">
        <v>1740</v>
      </c>
      <c r="L661" s="43" t="s">
        <v>3620</v>
      </c>
      <c r="M661" s="43" t="s">
        <v>3621</v>
      </c>
      <c r="N661" s="44" t="s">
        <v>769</v>
      </c>
      <c r="O661" s="45" t="s">
        <v>1682</v>
      </c>
      <c r="P661" s="30" t="s">
        <v>3622</v>
      </c>
      <c r="Q661" s="30"/>
      <c r="R661" s="19">
        <v>1</v>
      </c>
    </row>
    <row r="662" spans="1:18">
      <c r="A662" s="46">
        <v>7356</v>
      </c>
      <c r="B662" s="47">
        <v>1735601</v>
      </c>
      <c r="C662" s="47"/>
      <c r="D662" s="43" t="s">
        <v>1644</v>
      </c>
      <c r="E662" s="48" t="s">
        <v>2</v>
      </c>
      <c r="F662" s="48" t="s">
        <v>307</v>
      </c>
      <c r="G662" s="48" t="s">
        <v>336</v>
      </c>
      <c r="H662" s="49" t="s">
        <v>1677</v>
      </c>
      <c r="I662" s="41" t="s">
        <v>11</v>
      </c>
      <c r="J662" s="73" t="s">
        <v>1688</v>
      </c>
      <c r="K662" s="75" t="s">
        <v>1689</v>
      </c>
      <c r="L662" s="43" t="s">
        <v>3623</v>
      </c>
      <c r="M662" s="43" t="s">
        <v>3624</v>
      </c>
      <c r="N662" s="44" t="s">
        <v>1645</v>
      </c>
      <c r="O662" s="45" t="s">
        <v>1682</v>
      </c>
      <c r="P662" s="30" t="s">
        <v>1967</v>
      </c>
      <c r="Q662" s="30"/>
      <c r="R662" s="19">
        <v>1</v>
      </c>
    </row>
    <row r="663" spans="1:18">
      <c r="A663" s="46">
        <v>8886</v>
      </c>
      <c r="B663" s="47">
        <v>1888601</v>
      </c>
      <c r="C663" s="47"/>
      <c r="D663" s="43" t="s">
        <v>1401</v>
      </c>
      <c r="E663" s="48" t="s">
        <v>47</v>
      </c>
      <c r="F663" s="48" t="s">
        <v>295</v>
      </c>
      <c r="G663" s="48" t="s">
        <v>295</v>
      </c>
      <c r="H663" s="49" t="s">
        <v>1830</v>
      </c>
      <c r="I663" s="41" t="s">
        <v>20</v>
      </c>
      <c r="J663" s="73" t="s">
        <v>1756</v>
      </c>
      <c r="K663" s="75" t="s">
        <v>1757</v>
      </c>
      <c r="L663" s="43" t="s">
        <v>3625</v>
      </c>
      <c r="M663" s="43" t="s">
        <v>3626</v>
      </c>
      <c r="N663" s="44" t="s">
        <v>1402</v>
      </c>
      <c r="O663" s="45" t="s">
        <v>1898</v>
      </c>
      <c r="P663" s="30" t="s">
        <v>3627</v>
      </c>
      <c r="Q663" s="30">
        <v>1</v>
      </c>
      <c r="R663" s="19">
        <v>1</v>
      </c>
    </row>
    <row r="664" spans="1:18">
      <c r="A664" s="46">
        <v>7567</v>
      </c>
      <c r="B664" s="47">
        <v>1756701</v>
      </c>
      <c r="C664" s="47"/>
      <c r="D664" s="43" t="s">
        <v>272</v>
      </c>
      <c r="E664" s="48" t="s">
        <v>15</v>
      </c>
      <c r="F664" s="48" t="s">
        <v>66</v>
      </c>
      <c r="G664" s="48" t="s">
        <v>66</v>
      </c>
      <c r="H664" s="49" t="s">
        <v>1830</v>
      </c>
      <c r="I664" s="41" t="s">
        <v>10</v>
      </c>
      <c r="J664" s="73" t="s">
        <v>1678</v>
      </c>
      <c r="K664" s="76" t="s">
        <v>1679</v>
      </c>
      <c r="L664" s="43" t="s">
        <v>3628</v>
      </c>
      <c r="M664" s="43" t="s">
        <v>3629</v>
      </c>
      <c r="N664" s="44" t="s">
        <v>273</v>
      </c>
      <c r="O664" s="45" t="s">
        <v>1747</v>
      </c>
      <c r="P664" s="30" t="s">
        <v>1967</v>
      </c>
      <c r="Q664" s="30">
        <v>0.5</v>
      </c>
      <c r="R664" s="19">
        <v>6</v>
      </c>
    </row>
    <row r="665" spans="1:18">
      <c r="A665" s="46">
        <v>7566</v>
      </c>
      <c r="B665" s="47">
        <v>1756601</v>
      </c>
      <c r="C665" s="47"/>
      <c r="D665" s="43" t="s">
        <v>274</v>
      </c>
      <c r="E665" s="48" t="s">
        <v>15</v>
      </c>
      <c r="F665" s="48" t="s">
        <v>66</v>
      </c>
      <c r="G665" s="48" t="s">
        <v>66</v>
      </c>
      <c r="H665" s="49" t="s">
        <v>1830</v>
      </c>
      <c r="I665" s="41" t="s">
        <v>10</v>
      </c>
      <c r="J665" s="73" t="s">
        <v>1678</v>
      </c>
      <c r="K665" s="76" t="s">
        <v>1679</v>
      </c>
      <c r="L665" s="43" t="s">
        <v>3630</v>
      </c>
      <c r="M665" s="43" t="s">
        <v>3631</v>
      </c>
      <c r="N665" s="44" t="s">
        <v>275</v>
      </c>
      <c r="O665" s="45" t="s">
        <v>1747</v>
      </c>
      <c r="P665" s="30" t="s">
        <v>1967</v>
      </c>
      <c r="Q665" s="30">
        <v>0.5</v>
      </c>
      <c r="R665" s="19">
        <v>6</v>
      </c>
    </row>
    <row r="666" spans="1:18">
      <c r="A666" s="53">
        <v>7370</v>
      </c>
      <c r="B666" s="47">
        <v>1737001</v>
      </c>
      <c r="C666" s="47"/>
      <c r="D666" s="43" t="s">
        <v>529</v>
      </c>
      <c r="E666" s="48" t="s">
        <v>2052</v>
      </c>
      <c r="F666" s="48" t="s">
        <v>336</v>
      </c>
      <c r="G666" s="48" t="s">
        <v>336</v>
      </c>
      <c r="H666" s="49" t="s">
        <v>1906</v>
      </c>
      <c r="I666" s="41" t="s">
        <v>23</v>
      </c>
      <c r="J666" s="73" t="s">
        <v>1784</v>
      </c>
      <c r="K666" s="75" t="s">
        <v>1785</v>
      </c>
      <c r="L666" s="43" t="s">
        <v>3632</v>
      </c>
      <c r="M666" s="43" t="s">
        <v>3633</v>
      </c>
      <c r="N666" s="44" t="s">
        <v>530</v>
      </c>
      <c r="O666" s="45" t="s">
        <v>1682</v>
      </c>
      <c r="P666" s="30" t="s">
        <v>3634</v>
      </c>
      <c r="Q666" s="30"/>
      <c r="R666" s="19">
        <v>1</v>
      </c>
    </row>
    <row r="667" spans="1:18">
      <c r="A667" s="47">
        <v>7384</v>
      </c>
      <c r="B667" s="47">
        <v>1738401</v>
      </c>
      <c r="C667" s="47"/>
      <c r="D667" s="43" t="s">
        <v>968</v>
      </c>
      <c r="E667" s="48" t="s">
        <v>2</v>
      </c>
      <c r="F667" s="48" t="s">
        <v>357</v>
      </c>
      <c r="G667" s="48" t="s">
        <v>1819</v>
      </c>
      <c r="H667" s="49" t="s">
        <v>1677</v>
      </c>
      <c r="I667" s="41" t="s">
        <v>1721</v>
      </c>
      <c r="J667" s="73"/>
      <c r="K667" s="75" t="s">
        <v>1722</v>
      </c>
      <c r="L667" s="43" t="s">
        <v>3635</v>
      </c>
      <c r="M667" s="43" t="s">
        <v>3636</v>
      </c>
      <c r="N667" s="44" t="s">
        <v>969</v>
      </c>
      <c r="O667" s="45" t="s">
        <v>1682</v>
      </c>
      <c r="P667" s="30" t="s">
        <v>3637</v>
      </c>
      <c r="Q667" s="30"/>
      <c r="R667" s="19">
        <v>1</v>
      </c>
    </row>
    <row r="668" spans="1:18">
      <c r="A668" s="46">
        <v>8898</v>
      </c>
      <c r="B668" s="47">
        <v>1889801</v>
      </c>
      <c r="C668" s="47"/>
      <c r="D668" s="43" t="s">
        <v>1189</v>
      </c>
      <c r="E668" s="48" t="s">
        <v>15</v>
      </c>
      <c r="F668" s="48" t="s">
        <v>303</v>
      </c>
      <c r="G668" s="48" t="s">
        <v>1819</v>
      </c>
      <c r="H668" s="49" t="s">
        <v>1830</v>
      </c>
      <c r="I668" s="41" t="s">
        <v>1820</v>
      </c>
      <c r="J668" s="73" t="s">
        <v>1821</v>
      </c>
      <c r="K668" s="75" t="s">
        <v>1822</v>
      </c>
      <c r="L668" s="43" t="s">
        <v>3638</v>
      </c>
      <c r="M668" s="43" t="s">
        <v>3639</v>
      </c>
      <c r="N668" s="44" t="s">
        <v>1190</v>
      </c>
      <c r="O668" s="45" t="s">
        <v>1898</v>
      </c>
      <c r="P668" s="30" t="s">
        <v>3640</v>
      </c>
      <c r="Q668" s="30">
        <v>1</v>
      </c>
      <c r="R668" s="19">
        <v>1</v>
      </c>
    </row>
    <row r="669" spans="1:18">
      <c r="A669" s="47">
        <v>7895</v>
      </c>
      <c r="B669" s="47">
        <v>1789501</v>
      </c>
      <c r="C669" s="47"/>
      <c r="D669" s="43" t="s">
        <v>970</v>
      </c>
      <c r="E669" s="48" t="s">
        <v>25</v>
      </c>
      <c r="F669" s="55" t="s">
        <v>357</v>
      </c>
      <c r="G669" s="55" t="s">
        <v>1819</v>
      </c>
      <c r="H669" s="49" t="s">
        <v>1744</v>
      </c>
      <c r="I669" s="41" t="s">
        <v>1721</v>
      </c>
      <c r="J669" s="73"/>
      <c r="K669" s="75" t="s">
        <v>1722</v>
      </c>
      <c r="L669" s="43" t="s">
        <v>3641</v>
      </c>
      <c r="M669" s="43" t="s">
        <v>3642</v>
      </c>
      <c r="N669" s="44" t="s">
        <v>971</v>
      </c>
      <c r="O669" s="45" t="s">
        <v>1898</v>
      </c>
      <c r="P669" s="30" t="s">
        <v>3643</v>
      </c>
      <c r="Q669" s="30">
        <v>1</v>
      </c>
      <c r="R669" s="19">
        <v>1</v>
      </c>
    </row>
    <row r="670" spans="1:18">
      <c r="A670" s="46">
        <v>7397</v>
      </c>
      <c r="B670" s="47">
        <v>1739701</v>
      </c>
      <c r="C670" s="47"/>
      <c r="D670" s="43" t="s">
        <v>1403</v>
      </c>
      <c r="E670" s="48" t="s">
        <v>2</v>
      </c>
      <c r="F670" s="48" t="s">
        <v>295</v>
      </c>
      <c r="G670" s="48" t="s">
        <v>295</v>
      </c>
      <c r="H670" s="49" t="s">
        <v>1677</v>
      </c>
      <c r="I670" s="41" t="s">
        <v>20</v>
      </c>
      <c r="J670" s="73" t="s">
        <v>1756</v>
      </c>
      <c r="K670" s="75" t="s">
        <v>1757</v>
      </c>
      <c r="L670" s="43" t="s">
        <v>3644</v>
      </c>
      <c r="M670" s="43" t="s">
        <v>3645</v>
      </c>
      <c r="N670" s="44" t="s">
        <v>1404</v>
      </c>
      <c r="O670" s="45" t="s">
        <v>1682</v>
      </c>
      <c r="P670" s="30" t="s">
        <v>3646</v>
      </c>
      <c r="Q670" s="30"/>
      <c r="R670" s="19">
        <v>1</v>
      </c>
    </row>
    <row r="671" spans="1:18">
      <c r="A671" s="46">
        <v>7419</v>
      </c>
      <c r="B671" s="47">
        <v>1741901</v>
      </c>
      <c r="C671" s="47"/>
      <c r="D671" s="43" t="s">
        <v>276</v>
      </c>
      <c r="E671" s="48" t="s">
        <v>2</v>
      </c>
      <c r="F671" s="48" t="s">
        <v>66</v>
      </c>
      <c r="G671" s="48" t="s">
        <v>66</v>
      </c>
      <c r="H671" s="49" t="s">
        <v>1711</v>
      </c>
      <c r="I671" s="41" t="s">
        <v>10</v>
      </c>
      <c r="J671" s="73" t="s">
        <v>1678</v>
      </c>
      <c r="K671" s="76" t="s">
        <v>1679</v>
      </c>
      <c r="L671" s="43" t="s">
        <v>3647</v>
      </c>
      <c r="M671" s="43" t="s">
        <v>3648</v>
      </c>
      <c r="N671" s="44" t="s">
        <v>277</v>
      </c>
      <c r="O671" s="45" t="s">
        <v>1682</v>
      </c>
      <c r="P671" s="30" t="s">
        <v>3649</v>
      </c>
      <c r="Q671" s="30"/>
      <c r="R671" s="19">
        <v>1</v>
      </c>
    </row>
    <row r="672" spans="1:18">
      <c r="A672" s="52">
        <v>7422</v>
      </c>
      <c r="B672" s="47">
        <v>1742201</v>
      </c>
      <c r="C672" s="47"/>
      <c r="D672" s="43" t="s">
        <v>1191</v>
      </c>
      <c r="E672" s="48" t="s">
        <v>13</v>
      </c>
      <c r="F672" s="48" t="s">
        <v>303</v>
      </c>
      <c r="G672" s="48" t="s">
        <v>1819</v>
      </c>
      <c r="H672" s="49" t="s">
        <v>1677</v>
      </c>
      <c r="I672" s="41" t="s">
        <v>1820</v>
      </c>
      <c r="J672" s="73" t="s">
        <v>1821</v>
      </c>
      <c r="K672" s="75" t="s">
        <v>1822</v>
      </c>
      <c r="L672" s="43" t="s">
        <v>3650</v>
      </c>
      <c r="M672" s="43" t="s">
        <v>3651</v>
      </c>
      <c r="N672" s="44" t="s">
        <v>1192</v>
      </c>
      <c r="O672" s="45" t="s">
        <v>1682</v>
      </c>
      <c r="P672" s="30" t="s">
        <v>3652</v>
      </c>
      <c r="Q672" s="30"/>
      <c r="R672" s="19">
        <v>1</v>
      </c>
    </row>
    <row r="673" spans="1:18">
      <c r="A673" s="46">
        <v>7425</v>
      </c>
      <c r="B673" s="47">
        <v>1742501</v>
      </c>
      <c r="C673" s="47"/>
      <c r="D673" s="43" t="s">
        <v>531</v>
      </c>
      <c r="E673" s="48" t="s">
        <v>2</v>
      </c>
      <c r="F673" s="48" t="s">
        <v>295</v>
      </c>
      <c r="G673" s="48" t="s">
        <v>295</v>
      </c>
      <c r="H673" s="49" t="s">
        <v>1677</v>
      </c>
      <c r="I673" s="41" t="s">
        <v>26</v>
      </c>
      <c r="J673" s="73" t="s">
        <v>1751</v>
      </c>
      <c r="K673" s="75" t="s">
        <v>1752</v>
      </c>
      <c r="L673" s="43" t="s">
        <v>3653</v>
      </c>
      <c r="M673" s="43" t="s">
        <v>3654</v>
      </c>
      <c r="N673" s="44" t="s">
        <v>532</v>
      </c>
      <c r="O673" s="45" t="s">
        <v>1682</v>
      </c>
      <c r="P673" s="30" t="s">
        <v>3655</v>
      </c>
      <c r="Q673" s="30"/>
      <c r="R673" s="19">
        <v>1</v>
      </c>
    </row>
    <row r="674" spans="1:18">
      <c r="A674" s="47">
        <v>7438</v>
      </c>
      <c r="B674" s="47">
        <v>1743801</v>
      </c>
      <c r="C674" s="47"/>
      <c r="D674" s="43" t="s">
        <v>972</v>
      </c>
      <c r="E674" s="48" t="s">
        <v>2</v>
      </c>
      <c r="F674" s="48" t="s">
        <v>357</v>
      </c>
      <c r="G674" s="48" t="s">
        <v>1819</v>
      </c>
      <c r="H674" s="49" t="s">
        <v>1677</v>
      </c>
      <c r="I674" s="41" t="s">
        <v>1721</v>
      </c>
      <c r="J674" s="73"/>
      <c r="K674" s="75" t="s">
        <v>1722</v>
      </c>
      <c r="L674" s="43" t="s">
        <v>3656</v>
      </c>
      <c r="M674" s="43" t="s">
        <v>3657</v>
      </c>
      <c r="N674" s="44" t="s">
        <v>973</v>
      </c>
      <c r="O674" s="45" t="s">
        <v>1682</v>
      </c>
      <c r="P674" s="30" t="s">
        <v>3658</v>
      </c>
      <c r="Q674" s="30"/>
      <c r="R674" s="19">
        <v>1</v>
      </c>
    </row>
    <row r="675" spans="1:18">
      <c r="A675" s="47">
        <v>8434</v>
      </c>
      <c r="B675" s="47">
        <v>1843401</v>
      </c>
      <c r="C675" s="47"/>
      <c r="D675" s="43" t="s">
        <v>974</v>
      </c>
      <c r="E675" s="48" t="s">
        <v>3</v>
      </c>
      <c r="F675" s="48" t="s">
        <v>357</v>
      </c>
      <c r="G675" s="48" t="s">
        <v>1819</v>
      </c>
      <c r="H675" s="49" t="s">
        <v>1826</v>
      </c>
      <c r="I675" s="41" t="s">
        <v>1721</v>
      </c>
      <c r="J675" s="73"/>
      <c r="K675" s="75" t="s">
        <v>1722</v>
      </c>
      <c r="L675" s="43" t="s">
        <v>3659</v>
      </c>
      <c r="M675" s="43" t="s">
        <v>3660</v>
      </c>
      <c r="N675" s="44" t="s">
        <v>975</v>
      </c>
      <c r="O675" s="45" t="s">
        <v>1747</v>
      </c>
      <c r="P675" s="30" t="s">
        <v>3661</v>
      </c>
      <c r="Q675" s="30">
        <v>1</v>
      </c>
      <c r="R675" s="19">
        <v>1</v>
      </c>
    </row>
    <row r="676" spans="1:18">
      <c r="A676" s="47">
        <v>8893</v>
      </c>
      <c r="B676" s="47">
        <v>1889301</v>
      </c>
      <c r="C676" s="47"/>
      <c r="D676" s="43" t="s">
        <v>976</v>
      </c>
      <c r="E676" s="48" t="s">
        <v>15</v>
      </c>
      <c r="F676" s="48" t="s">
        <v>357</v>
      </c>
      <c r="G676" s="48" t="s">
        <v>1819</v>
      </c>
      <c r="H676" s="49" t="s">
        <v>1830</v>
      </c>
      <c r="I676" s="41" t="s">
        <v>1721</v>
      </c>
      <c r="J676" s="73"/>
      <c r="K676" s="75" t="s">
        <v>1722</v>
      </c>
      <c r="L676" s="43" t="s">
        <v>3662</v>
      </c>
      <c r="M676" s="43" t="s">
        <v>3663</v>
      </c>
      <c r="N676" s="44" t="s">
        <v>977</v>
      </c>
      <c r="O676" s="45" t="s">
        <v>1898</v>
      </c>
      <c r="P676" s="30" t="s">
        <v>3664</v>
      </c>
      <c r="Q676" s="30">
        <v>1</v>
      </c>
      <c r="R676" s="19">
        <v>1</v>
      </c>
    </row>
    <row r="677" spans="1:18">
      <c r="A677" s="52">
        <v>7411</v>
      </c>
      <c r="B677" s="47">
        <v>1741101</v>
      </c>
      <c r="C677" s="47"/>
      <c r="D677" s="43" t="s">
        <v>1193</v>
      </c>
      <c r="E677" s="48" t="s">
        <v>2</v>
      </c>
      <c r="F677" s="48" t="s">
        <v>303</v>
      </c>
      <c r="G677" s="48" t="s">
        <v>1819</v>
      </c>
      <c r="H677" s="49" t="s">
        <v>1677</v>
      </c>
      <c r="I677" s="41" t="s">
        <v>1820</v>
      </c>
      <c r="J677" s="73" t="s">
        <v>1821</v>
      </c>
      <c r="K677" s="75" t="s">
        <v>1822</v>
      </c>
      <c r="L677" s="43" t="s">
        <v>3665</v>
      </c>
      <c r="M677" s="43" t="s">
        <v>3666</v>
      </c>
      <c r="N677" s="44" t="s">
        <v>1194</v>
      </c>
      <c r="O677" s="45" t="s">
        <v>1682</v>
      </c>
      <c r="P677" s="30" t="s">
        <v>3667</v>
      </c>
      <c r="Q677" s="30"/>
      <c r="R677" s="19">
        <v>1</v>
      </c>
    </row>
    <row r="678" spans="1:18">
      <c r="A678" s="47">
        <v>7466</v>
      </c>
      <c r="B678" s="47">
        <v>1746601</v>
      </c>
      <c r="C678" s="47"/>
      <c r="D678" s="43" t="s">
        <v>978</v>
      </c>
      <c r="E678" s="48" t="s">
        <v>2</v>
      </c>
      <c r="F678" s="48" t="s">
        <v>357</v>
      </c>
      <c r="G678" s="48" t="s">
        <v>1819</v>
      </c>
      <c r="H678" s="49" t="s">
        <v>1677</v>
      </c>
      <c r="I678" s="41" t="s">
        <v>1721</v>
      </c>
      <c r="J678" s="73"/>
      <c r="K678" s="75" t="s">
        <v>1722</v>
      </c>
      <c r="L678" s="43" t="s">
        <v>3668</v>
      </c>
      <c r="M678" s="43" t="s">
        <v>3669</v>
      </c>
      <c r="N678" s="44" t="s">
        <v>979</v>
      </c>
      <c r="O678" s="45" t="s">
        <v>1682</v>
      </c>
      <c r="P678" s="30" t="s">
        <v>3670</v>
      </c>
      <c r="Q678" s="30"/>
      <c r="R678" s="19">
        <v>1</v>
      </c>
    </row>
    <row r="679" spans="1:18">
      <c r="A679" s="47">
        <v>9462</v>
      </c>
      <c r="B679" s="47">
        <v>1946201</v>
      </c>
      <c r="C679" s="47"/>
      <c r="D679" s="43" t="s">
        <v>533</v>
      </c>
      <c r="E679" s="48" t="s">
        <v>24</v>
      </c>
      <c r="F679" s="48" t="s">
        <v>385</v>
      </c>
      <c r="G679" s="48" t="s">
        <v>385</v>
      </c>
      <c r="H679" s="49" t="s">
        <v>385</v>
      </c>
      <c r="I679" s="41" t="s">
        <v>23</v>
      </c>
      <c r="J679" s="73" t="s">
        <v>1784</v>
      </c>
      <c r="K679" s="75" t="s">
        <v>1785</v>
      </c>
      <c r="L679" s="43" t="s">
        <v>3671</v>
      </c>
      <c r="M679" s="43" t="s">
        <v>3672</v>
      </c>
      <c r="N679" s="44" t="s">
        <v>534</v>
      </c>
      <c r="O679" s="45" t="s">
        <v>2381</v>
      </c>
      <c r="P679" s="30" t="s">
        <v>3673</v>
      </c>
      <c r="Q679" s="30"/>
      <c r="R679" s="19">
        <v>1</v>
      </c>
    </row>
    <row r="680" spans="1:18">
      <c r="A680" s="46">
        <v>8907</v>
      </c>
      <c r="B680" s="47">
        <v>1890701</v>
      </c>
      <c r="C680" s="47"/>
      <c r="D680" s="43" t="s">
        <v>1406</v>
      </c>
      <c r="E680" s="48" t="s">
        <v>15</v>
      </c>
      <c r="F680" s="48" t="s">
        <v>295</v>
      </c>
      <c r="G680" s="48" t="s">
        <v>295</v>
      </c>
      <c r="H680" s="49" t="s">
        <v>1830</v>
      </c>
      <c r="I680" s="41" t="s">
        <v>20</v>
      </c>
      <c r="J680" s="73" t="s">
        <v>1756</v>
      </c>
      <c r="K680" s="75" t="s">
        <v>1757</v>
      </c>
      <c r="L680" s="43" t="s">
        <v>3674</v>
      </c>
      <c r="M680" s="43" t="s">
        <v>3675</v>
      </c>
      <c r="N680" s="44" t="s">
        <v>1407</v>
      </c>
      <c r="O680" s="45" t="s">
        <v>1898</v>
      </c>
      <c r="P680" s="30" t="s">
        <v>3676</v>
      </c>
      <c r="Q680" s="30">
        <v>1</v>
      </c>
      <c r="R680" s="19">
        <v>1</v>
      </c>
    </row>
    <row r="681" spans="1:18">
      <c r="A681" s="47">
        <v>8914</v>
      </c>
      <c r="B681" s="47">
        <v>1891401</v>
      </c>
      <c r="C681" s="47"/>
      <c r="D681" s="43" t="s">
        <v>980</v>
      </c>
      <c r="E681" s="48" t="s">
        <v>15</v>
      </c>
      <c r="F681" s="48" t="s">
        <v>357</v>
      </c>
      <c r="G681" s="48" t="s">
        <v>1819</v>
      </c>
      <c r="H681" s="49" t="s">
        <v>1830</v>
      </c>
      <c r="I681" s="41" t="s">
        <v>1721</v>
      </c>
      <c r="J681" s="73"/>
      <c r="K681" s="75" t="s">
        <v>1722</v>
      </c>
      <c r="L681" s="43" t="s">
        <v>3677</v>
      </c>
      <c r="M681" s="43" t="s">
        <v>3678</v>
      </c>
      <c r="N681" s="44" t="s">
        <v>981</v>
      </c>
      <c r="O681" s="45" t="s">
        <v>1898</v>
      </c>
      <c r="P681" s="30" t="s">
        <v>3679</v>
      </c>
      <c r="Q681" s="30">
        <v>1</v>
      </c>
      <c r="R681" s="19">
        <v>1</v>
      </c>
    </row>
    <row r="682" spans="1:18">
      <c r="A682" s="46">
        <v>7479</v>
      </c>
      <c r="B682" s="47">
        <v>1747901</v>
      </c>
      <c r="C682" s="47"/>
      <c r="D682" s="43" t="s">
        <v>1646</v>
      </c>
      <c r="E682" s="48" t="s">
        <v>2</v>
      </c>
      <c r="F682" s="48" t="s">
        <v>307</v>
      </c>
      <c r="G682" s="48" t="s">
        <v>66</v>
      </c>
      <c r="H682" s="49" t="s">
        <v>1677</v>
      </c>
      <c r="I682" s="41" t="s">
        <v>11</v>
      </c>
      <c r="J682" s="73" t="s">
        <v>1688</v>
      </c>
      <c r="K682" s="75" t="s">
        <v>1689</v>
      </c>
      <c r="L682" s="43" t="s">
        <v>3680</v>
      </c>
      <c r="M682" s="43" t="s">
        <v>3681</v>
      </c>
      <c r="N682" s="44" t="s">
        <v>1647</v>
      </c>
      <c r="O682" s="45" t="s">
        <v>1682</v>
      </c>
      <c r="P682" s="30" t="s">
        <v>3682</v>
      </c>
      <c r="Q682" s="30"/>
      <c r="R682" s="19">
        <v>1</v>
      </c>
    </row>
    <row r="683" spans="1:18">
      <c r="A683" s="50">
        <v>7493</v>
      </c>
      <c r="B683" s="47">
        <v>1749301</v>
      </c>
      <c r="C683" s="47"/>
      <c r="D683" s="43" t="s">
        <v>770</v>
      </c>
      <c r="E683" s="48" t="s">
        <v>2</v>
      </c>
      <c r="F683" s="48" t="s">
        <v>336</v>
      </c>
      <c r="G683" s="48" t="s">
        <v>336</v>
      </c>
      <c r="H683" s="49" t="s">
        <v>1711</v>
      </c>
      <c r="I683" s="41" t="s">
        <v>12</v>
      </c>
      <c r="J683" s="73" t="s">
        <v>1739</v>
      </c>
      <c r="K683" s="75" t="s">
        <v>1740</v>
      </c>
      <c r="L683" s="43" t="s">
        <v>3683</v>
      </c>
      <c r="M683" s="43" t="s">
        <v>3684</v>
      </c>
      <c r="N683" s="44" t="s">
        <v>771</v>
      </c>
      <c r="O683" s="45" t="s">
        <v>1682</v>
      </c>
      <c r="P683" s="30" t="s">
        <v>3685</v>
      </c>
      <c r="Q683" s="30"/>
      <c r="R683" s="19">
        <v>1</v>
      </c>
    </row>
    <row r="684" spans="1:18">
      <c r="A684" s="50">
        <v>7507</v>
      </c>
      <c r="B684" s="47">
        <v>1750701</v>
      </c>
      <c r="C684" s="47"/>
      <c r="D684" s="43" t="s">
        <v>772</v>
      </c>
      <c r="E684" s="48" t="s">
        <v>2</v>
      </c>
      <c r="F684" s="48" t="s">
        <v>336</v>
      </c>
      <c r="G684" s="48" t="s">
        <v>336</v>
      </c>
      <c r="H684" s="49" t="s">
        <v>1677</v>
      </c>
      <c r="I684" s="41" t="s">
        <v>12</v>
      </c>
      <c r="J684" s="73" t="s">
        <v>1739</v>
      </c>
      <c r="K684" s="75" t="s">
        <v>1740</v>
      </c>
      <c r="L684" s="43" t="s">
        <v>3686</v>
      </c>
      <c r="M684" s="43" t="s">
        <v>3687</v>
      </c>
      <c r="N684" s="44" t="s">
        <v>773</v>
      </c>
      <c r="O684" s="45" t="s">
        <v>1682</v>
      </c>
      <c r="P684" s="30" t="s">
        <v>3688</v>
      </c>
      <c r="Q684" s="30"/>
      <c r="R684" s="19">
        <v>1</v>
      </c>
    </row>
    <row r="685" spans="1:18">
      <c r="A685" s="47">
        <v>7521</v>
      </c>
      <c r="B685" s="47">
        <v>1752101</v>
      </c>
      <c r="C685" s="47"/>
      <c r="D685" s="43" t="s">
        <v>982</v>
      </c>
      <c r="E685" s="48" t="s">
        <v>2</v>
      </c>
      <c r="F685" s="48" t="s">
        <v>357</v>
      </c>
      <c r="G685" s="48" t="s">
        <v>1819</v>
      </c>
      <c r="H685" s="49" t="s">
        <v>1677</v>
      </c>
      <c r="I685" s="41" t="s">
        <v>1721</v>
      </c>
      <c r="J685" s="73"/>
      <c r="K685" s="75" t="s">
        <v>1722</v>
      </c>
      <c r="L685" s="43" t="s">
        <v>3689</v>
      </c>
      <c r="M685" s="43" t="s">
        <v>3690</v>
      </c>
      <c r="N685" s="44" t="s">
        <v>983</v>
      </c>
      <c r="O685" s="45" t="s">
        <v>1682</v>
      </c>
      <c r="P685" s="30" t="s">
        <v>3691</v>
      </c>
      <c r="Q685" s="30"/>
      <c r="R685" s="19">
        <v>1</v>
      </c>
    </row>
    <row r="686" spans="1:18">
      <c r="A686" s="46">
        <v>7534</v>
      </c>
      <c r="B686" s="47">
        <v>1753401</v>
      </c>
      <c r="C686" s="47"/>
      <c r="D686" s="43" t="s">
        <v>535</v>
      </c>
      <c r="E686" s="48" t="s">
        <v>2</v>
      </c>
      <c r="F686" s="48" t="s">
        <v>295</v>
      </c>
      <c r="G686" s="48" t="s">
        <v>295</v>
      </c>
      <c r="H686" s="49" t="s">
        <v>1711</v>
      </c>
      <c r="I686" s="41" t="s">
        <v>26</v>
      </c>
      <c r="J686" s="73" t="s">
        <v>1751</v>
      </c>
      <c r="K686" s="75" t="s">
        <v>1752</v>
      </c>
      <c r="L686" s="43" t="s">
        <v>3692</v>
      </c>
      <c r="M686" s="43" t="s">
        <v>3693</v>
      </c>
      <c r="N686" s="44" t="s">
        <v>536</v>
      </c>
      <c r="O686" s="45" t="s">
        <v>1682</v>
      </c>
      <c r="P686" s="30" t="s">
        <v>3694</v>
      </c>
      <c r="Q686" s="30"/>
      <c r="R686" s="19">
        <v>1</v>
      </c>
    </row>
    <row r="687" spans="1:18">
      <c r="A687" s="47">
        <v>7548</v>
      </c>
      <c r="B687" s="47">
        <v>1754801</v>
      </c>
      <c r="C687" s="47"/>
      <c r="D687" s="43" t="s">
        <v>984</v>
      </c>
      <c r="E687" s="48" t="s">
        <v>28</v>
      </c>
      <c r="F687" s="48" t="s">
        <v>357</v>
      </c>
      <c r="G687" s="48" t="s">
        <v>1819</v>
      </c>
      <c r="H687" s="49" t="s">
        <v>1906</v>
      </c>
      <c r="I687" s="41" t="s">
        <v>1721</v>
      </c>
      <c r="J687" s="73"/>
      <c r="K687" s="75" t="s">
        <v>1722</v>
      </c>
      <c r="L687" s="43" t="s">
        <v>3695</v>
      </c>
      <c r="M687" s="43" t="s">
        <v>3696</v>
      </c>
      <c r="N687" s="44" t="s">
        <v>985</v>
      </c>
      <c r="O687" s="45" t="s">
        <v>1682</v>
      </c>
      <c r="P687" s="30" t="s">
        <v>3697</v>
      </c>
      <c r="Q687" s="30"/>
      <c r="R687" s="19">
        <v>1</v>
      </c>
    </row>
    <row r="688" spans="1:18">
      <c r="A688" s="52">
        <v>7562</v>
      </c>
      <c r="B688" s="47">
        <v>1756201</v>
      </c>
      <c r="C688" s="47"/>
      <c r="D688" s="43" t="s">
        <v>1195</v>
      </c>
      <c r="E688" s="48" t="s">
        <v>2</v>
      </c>
      <c r="F688" s="48" t="s">
        <v>303</v>
      </c>
      <c r="G688" s="48" t="s">
        <v>1819</v>
      </c>
      <c r="H688" s="49" t="s">
        <v>1677</v>
      </c>
      <c r="I688" s="41" t="s">
        <v>1820</v>
      </c>
      <c r="J688" s="73" t="s">
        <v>1821</v>
      </c>
      <c r="K688" s="75" t="s">
        <v>1822</v>
      </c>
      <c r="L688" s="43" t="s">
        <v>3698</v>
      </c>
      <c r="M688" s="43" t="s">
        <v>3699</v>
      </c>
      <c r="N688" s="44" t="s">
        <v>1196</v>
      </c>
      <c r="O688" s="45" t="s">
        <v>1682</v>
      </c>
      <c r="P688" s="30" t="s">
        <v>3700</v>
      </c>
      <c r="Q688" s="30"/>
      <c r="R688" s="19">
        <v>1</v>
      </c>
    </row>
    <row r="689" spans="1:18">
      <c r="A689" s="51">
        <v>8462</v>
      </c>
      <c r="B689" s="47">
        <v>1846201</v>
      </c>
      <c r="C689" s="47"/>
      <c r="D689" s="43" t="s">
        <v>1648</v>
      </c>
      <c r="E689" s="48" t="s">
        <v>3</v>
      </c>
      <c r="F689" s="48" t="s">
        <v>307</v>
      </c>
      <c r="G689" s="48" t="s">
        <v>336</v>
      </c>
      <c r="H689" s="49" t="s">
        <v>1826</v>
      </c>
      <c r="I689" s="41" t="s">
        <v>11</v>
      </c>
      <c r="J689" s="73" t="s">
        <v>1688</v>
      </c>
      <c r="K689" s="75" t="s">
        <v>1689</v>
      </c>
      <c r="L689" s="43" t="s">
        <v>3701</v>
      </c>
      <c r="M689" s="43" t="s">
        <v>3702</v>
      </c>
      <c r="N689" s="44" t="s">
        <v>1649</v>
      </c>
      <c r="O689" s="45" t="s">
        <v>1747</v>
      </c>
      <c r="P689" s="30" t="s">
        <v>2792</v>
      </c>
      <c r="Q689" s="30">
        <v>0.5</v>
      </c>
      <c r="R689" s="19">
        <v>18</v>
      </c>
    </row>
    <row r="690" spans="1:18">
      <c r="A690" s="46">
        <v>7575</v>
      </c>
      <c r="B690" s="47">
        <v>1757501</v>
      </c>
      <c r="C690" s="47"/>
      <c r="D690" s="43" t="s">
        <v>1408</v>
      </c>
      <c r="E690" s="48" t="s">
        <v>2</v>
      </c>
      <c r="F690" s="48" t="s">
        <v>295</v>
      </c>
      <c r="G690" s="48" t="s">
        <v>295</v>
      </c>
      <c r="H690" s="49" t="s">
        <v>1677</v>
      </c>
      <c r="I690" s="41" t="s">
        <v>20</v>
      </c>
      <c r="J690" s="73" t="s">
        <v>1756</v>
      </c>
      <c r="K690" s="75" t="s">
        <v>1757</v>
      </c>
      <c r="L690" s="43" t="s">
        <v>3703</v>
      </c>
      <c r="M690" s="43" t="s">
        <v>3704</v>
      </c>
      <c r="N690" s="44" t="s">
        <v>1409</v>
      </c>
      <c r="O690" s="45" t="s">
        <v>1682</v>
      </c>
      <c r="P690" s="30" t="s">
        <v>3705</v>
      </c>
      <c r="Q690" s="30"/>
      <c r="R690" s="19">
        <v>1</v>
      </c>
    </row>
    <row r="691" spans="1:18">
      <c r="A691" s="47">
        <v>7400</v>
      </c>
      <c r="B691" s="47">
        <v>1740001</v>
      </c>
      <c r="C691" s="47"/>
      <c r="D691" s="43" t="s">
        <v>986</v>
      </c>
      <c r="E691" s="48" t="s">
        <v>2</v>
      </c>
      <c r="F691" s="48" t="s">
        <v>357</v>
      </c>
      <c r="G691" s="48" t="s">
        <v>1819</v>
      </c>
      <c r="H691" s="49" t="s">
        <v>1677</v>
      </c>
      <c r="I691" s="41" t="s">
        <v>1721</v>
      </c>
      <c r="J691" s="73"/>
      <c r="K691" s="75" t="s">
        <v>1722</v>
      </c>
      <c r="L691" s="43" t="s">
        <v>3706</v>
      </c>
      <c r="M691" s="43" t="s">
        <v>3707</v>
      </c>
      <c r="N691" s="44" t="s">
        <v>987</v>
      </c>
      <c r="O691" s="45" t="s">
        <v>1682</v>
      </c>
      <c r="P691" s="30" t="s">
        <v>3708</v>
      </c>
      <c r="Q691" s="30"/>
      <c r="R691" s="19">
        <v>1</v>
      </c>
    </row>
    <row r="692" spans="1:18">
      <c r="A692" s="47">
        <v>8117</v>
      </c>
      <c r="B692" s="47">
        <v>1811701</v>
      </c>
      <c r="C692" s="47"/>
      <c r="D692" s="43" t="s">
        <v>988</v>
      </c>
      <c r="E692" s="48" t="s">
        <v>3</v>
      </c>
      <c r="F692" s="48" t="s">
        <v>357</v>
      </c>
      <c r="G692" s="48" t="s">
        <v>1819</v>
      </c>
      <c r="H692" s="49" t="s">
        <v>1826</v>
      </c>
      <c r="I692" s="41" t="s">
        <v>1721</v>
      </c>
      <c r="J692" s="73"/>
      <c r="K692" s="75" t="s">
        <v>1722</v>
      </c>
      <c r="L692" s="43" t="s">
        <v>3709</v>
      </c>
      <c r="M692" s="43" t="s">
        <v>3710</v>
      </c>
      <c r="N692" s="44" t="s">
        <v>989</v>
      </c>
      <c r="O692" s="45" t="s">
        <v>1747</v>
      </c>
      <c r="P692" s="30" t="s">
        <v>3711</v>
      </c>
      <c r="Q692" s="30">
        <v>1</v>
      </c>
      <c r="R692" s="19">
        <v>1</v>
      </c>
    </row>
    <row r="693" spans="1:18">
      <c r="A693" s="46">
        <v>7589</v>
      </c>
      <c r="B693" s="47">
        <v>1758901</v>
      </c>
      <c r="C693" s="47"/>
      <c r="D693" s="43" t="s">
        <v>1650</v>
      </c>
      <c r="E693" s="48" t="s">
        <v>2</v>
      </c>
      <c r="F693" s="48" t="s">
        <v>307</v>
      </c>
      <c r="G693" s="48" t="s">
        <v>336</v>
      </c>
      <c r="H693" s="49" t="s">
        <v>1677</v>
      </c>
      <c r="I693" s="41" t="s">
        <v>11</v>
      </c>
      <c r="J693" s="73" t="s">
        <v>1688</v>
      </c>
      <c r="K693" s="75" t="s">
        <v>1689</v>
      </c>
      <c r="L693" s="43" t="s">
        <v>3712</v>
      </c>
      <c r="M693" s="43" t="s">
        <v>3713</v>
      </c>
      <c r="N693" s="44" t="s">
        <v>1651</v>
      </c>
      <c r="O693" s="45" t="s">
        <v>1682</v>
      </c>
      <c r="P693" s="30" t="s">
        <v>3714</v>
      </c>
      <c r="Q693" s="30"/>
      <c r="R693" s="19">
        <v>1</v>
      </c>
    </row>
    <row r="694" spans="1:18">
      <c r="A694" s="46">
        <v>7603</v>
      </c>
      <c r="B694" s="47">
        <v>1760301</v>
      </c>
      <c r="C694" s="47"/>
      <c r="D694" s="43" t="s">
        <v>1410</v>
      </c>
      <c r="E694" s="48" t="s">
        <v>2</v>
      </c>
      <c r="F694" s="48" t="s">
        <v>295</v>
      </c>
      <c r="G694" s="48" t="s">
        <v>295</v>
      </c>
      <c r="H694" s="49" t="s">
        <v>1677</v>
      </c>
      <c r="I694" s="41" t="s">
        <v>20</v>
      </c>
      <c r="J694" s="73" t="s">
        <v>1756</v>
      </c>
      <c r="K694" s="75" t="s">
        <v>1757</v>
      </c>
      <c r="L694" s="43" t="s">
        <v>3715</v>
      </c>
      <c r="M694" s="43" t="s">
        <v>3716</v>
      </c>
      <c r="N694" s="44" t="s">
        <v>1411</v>
      </c>
      <c r="O694" s="45" t="s">
        <v>1682</v>
      </c>
      <c r="P694" s="30" t="s">
        <v>3717</v>
      </c>
      <c r="Q694" s="30"/>
      <c r="R694" s="19">
        <v>1</v>
      </c>
    </row>
    <row r="695" spans="1:18">
      <c r="A695" s="50">
        <v>4640</v>
      </c>
      <c r="B695" s="47">
        <v>1464001</v>
      </c>
      <c r="C695" s="47"/>
      <c r="D695" s="43" t="s">
        <v>774</v>
      </c>
      <c r="E695" s="48" t="s">
        <v>2</v>
      </c>
      <c r="F695" s="48" t="s">
        <v>336</v>
      </c>
      <c r="G695" s="48" t="s">
        <v>336</v>
      </c>
      <c r="H695" s="49" t="s">
        <v>1677</v>
      </c>
      <c r="I695" s="41" t="s">
        <v>12</v>
      </c>
      <c r="J695" s="73" t="s">
        <v>1739</v>
      </c>
      <c r="K695" s="75" t="s">
        <v>1740</v>
      </c>
      <c r="L695" s="43" t="s">
        <v>3718</v>
      </c>
      <c r="M695" s="43" t="s">
        <v>3719</v>
      </c>
      <c r="N695" s="44" t="s">
        <v>775</v>
      </c>
      <c r="O695" s="45" t="s">
        <v>1682</v>
      </c>
      <c r="P695" s="30" t="s">
        <v>3720</v>
      </c>
      <c r="Q695" s="30"/>
      <c r="R695" s="19">
        <v>1</v>
      </c>
    </row>
    <row r="696" spans="1:18">
      <c r="A696" s="47">
        <v>8390</v>
      </c>
      <c r="B696" s="47">
        <v>1839001</v>
      </c>
      <c r="C696" s="47">
        <v>1518639</v>
      </c>
      <c r="D696" s="43" t="s">
        <v>537</v>
      </c>
      <c r="E696" s="48" t="s">
        <v>3</v>
      </c>
      <c r="F696" s="48" t="s">
        <v>336</v>
      </c>
      <c r="G696" s="48" t="s">
        <v>336</v>
      </c>
      <c r="H696" s="49" t="s">
        <v>1826</v>
      </c>
      <c r="I696" s="41" t="s">
        <v>23</v>
      </c>
      <c r="J696" s="73" t="s">
        <v>1784</v>
      </c>
      <c r="K696" s="75" t="s">
        <v>1785</v>
      </c>
      <c r="L696" s="43" t="s">
        <v>3721</v>
      </c>
      <c r="M696" s="43" t="s">
        <v>3722</v>
      </c>
      <c r="N696" s="44" t="s">
        <v>538</v>
      </c>
      <c r="O696" s="45" t="s">
        <v>1682</v>
      </c>
      <c r="P696" s="30" t="s">
        <v>3723</v>
      </c>
      <c r="Q696" s="30"/>
      <c r="R696" s="19">
        <v>7</v>
      </c>
    </row>
    <row r="697" spans="1:18">
      <c r="A697" s="46">
        <v>7616</v>
      </c>
      <c r="B697" s="47">
        <v>1761601</v>
      </c>
      <c r="C697" s="47"/>
      <c r="D697" s="43" t="s">
        <v>1412</v>
      </c>
      <c r="E697" s="48" t="s">
        <v>2</v>
      </c>
      <c r="F697" s="48" t="s">
        <v>295</v>
      </c>
      <c r="G697" s="48" t="s">
        <v>295</v>
      </c>
      <c r="H697" s="49" t="s">
        <v>1677</v>
      </c>
      <c r="I697" s="41" t="s">
        <v>20</v>
      </c>
      <c r="J697" s="73" t="s">
        <v>1756</v>
      </c>
      <c r="K697" s="75" t="s">
        <v>1757</v>
      </c>
      <c r="L697" s="43" t="s">
        <v>3724</v>
      </c>
      <c r="M697" s="43" t="s">
        <v>3725</v>
      </c>
      <c r="N697" s="44" t="s">
        <v>1413</v>
      </c>
      <c r="O697" s="45" t="s">
        <v>1682</v>
      </c>
      <c r="P697" s="30" t="s">
        <v>3726</v>
      </c>
      <c r="Q697" s="30"/>
      <c r="R697" s="19">
        <v>1</v>
      </c>
    </row>
    <row r="698" spans="1:18">
      <c r="A698" s="46">
        <v>7630</v>
      </c>
      <c r="B698" s="47">
        <v>1763001</v>
      </c>
      <c r="C698" s="47"/>
      <c r="D698" s="43" t="s">
        <v>278</v>
      </c>
      <c r="E698" s="48" t="s">
        <v>2</v>
      </c>
      <c r="F698" s="48" t="s">
        <v>66</v>
      </c>
      <c r="G698" s="48" t="s">
        <v>66</v>
      </c>
      <c r="H698" s="49" t="s">
        <v>1857</v>
      </c>
      <c r="I698" s="41" t="s">
        <v>10</v>
      </c>
      <c r="J698" s="73" t="s">
        <v>1678</v>
      </c>
      <c r="K698" s="76" t="s">
        <v>1679</v>
      </c>
      <c r="L698" s="43" t="s">
        <v>3727</v>
      </c>
      <c r="M698" s="43" t="s">
        <v>3728</v>
      </c>
      <c r="N698" s="44" t="s">
        <v>279</v>
      </c>
      <c r="O698" s="45" t="s">
        <v>1682</v>
      </c>
      <c r="P698" s="30" t="s">
        <v>3729</v>
      </c>
      <c r="Q698" s="30"/>
      <c r="R698" s="19">
        <v>1</v>
      </c>
    </row>
    <row r="699" spans="1:18">
      <c r="A699" s="46">
        <v>8928</v>
      </c>
      <c r="B699" s="47">
        <v>1892801</v>
      </c>
      <c r="C699" s="47"/>
      <c r="D699" s="43" t="s">
        <v>1414</v>
      </c>
      <c r="E699" s="48" t="s">
        <v>15</v>
      </c>
      <c r="F699" s="48" t="s">
        <v>295</v>
      </c>
      <c r="G699" s="48" t="s">
        <v>66</v>
      </c>
      <c r="H699" s="49" t="s">
        <v>1830</v>
      </c>
      <c r="I699" s="41" t="s">
        <v>10</v>
      </c>
      <c r="J699" s="73" t="s">
        <v>1678</v>
      </c>
      <c r="K699" s="76" t="s">
        <v>1679</v>
      </c>
      <c r="L699" s="43" t="s">
        <v>3730</v>
      </c>
      <c r="M699" s="43" t="s">
        <v>3731</v>
      </c>
      <c r="N699" s="44" t="s">
        <v>1415</v>
      </c>
      <c r="O699" s="45" t="s">
        <v>1898</v>
      </c>
      <c r="P699" s="30" t="s">
        <v>3732</v>
      </c>
      <c r="Q699" s="30">
        <v>1</v>
      </c>
      <c r="R699" s="19">
        <v>1</v>
      </c>
    </row>
    <row r="700" spans="1:18">
      <c r="A700" s="47">
        <v>1685</v>
      </c>
      <c r="B700" s="47">
        <v>1168501</v>
      </c>
      <c r="C700" s="47"/>
      <c r="D700" s="43" t="s">
        <v>539</v>
      </c>
      <c r="E700" s="48" t="s">
        <v>39</v>
      </c>
      <c r="F700" s="48" t="s">
        <v>385</v>
      </c>
      <c r="G700" s="48" t="s">
        <v>385</v>
      </c>
      <c r="H700" s="49" t="s">
        <v>385</v>
      </c>
      <c r="I700" s="41" t="s">
        <v>23</v>
      </c>
      <c r="J700" s="73" t="s">
        <v>1784</v>
      </c>
      <c r="K700" s="75" t="s">
        <v>1785</v>
      </c>
      <c r="L700" s="43" t="s">
        <v>3733</v>
      </c>
      <c r="M700" s="43" t="s">
        <v>3734</v>
      </c>
      <c r="N700" s="44" t="s">
        <v>540</v>
      </c>
      <c r="O700" s="45" t="s">
        <v>2381</v>
      </c>
      <c r="P700" s="30" t="s">
        <v>3735</v>
      </c>
      <c r="Q700" s="30"/>
      <c r="R700" s="19">
        <v>1</v>
      </c>
    </row>
    <row r="701" spans="1:18">
      <c r="A701" s="46">
        <v>8481</v>
      </c>
      <c r="B701" s="47">
        <v>1848101</v>
      </c>
      <c r="C701" s="47"/>
      <c r="D701" s="43" t="s">
        <v>1416</v>
      </c>
      <c r="E701" s="48" t="s">
        <v>3</v>
      </c>
      <c r="F701" s="48" t="s">
        <v>295</v>
      </c>
      <c r="G701" s="48" t="s">
        <v>295</v>
      </c>
      <c r="H701" s="49" t="s">
        <v>1826</v>
      </c>
      <c r="I701" s="41" t="s">
        <v>20</v>
      </c>
      <c r="J701" s="73" t="s">
        <v>1756</v>
      </c>
      <c r="K701" s="75" t="s">
        <v>1757</v>
      </c>
      <c r="L701" s="43" t="s">
        <v>3736</v>
      </c>
      <c r="M701" s="43" t="s">
        <v>3737</v>
      </c>
      <c r="N701" s="44" t="s">
        <v>1417</v>
      </c>
      <c r="O701" s="45" t="s">
        <v>1747</v>
      </c>
      <c r="P701" s="30" t="s">
        <v>2414</v>
      </c>
      <c r="Q701" s="30">
        <v>0.5</v>
      </c>
      <c r="R701" s="19">
        <v>14</v>
      </c>
    </row>
    <row r="702" spans="1:18">
      <c r="A702" s="46">
        <v>7151</v>
      </c>
      <c r="B702" s="47">
        <v>1715101</v>
      </c>
      <c r="C702" s="47"/>
      <c r="D702" s="43" t="s">
        <v>1652</v>
      </c>
      <c r="E702" s="48" t="s">
        <v>2</v>
      </c>
      <c r="F702" s="48" t="s">
        <v>307</v>
      </c>
      <c r="G702" s="48" t="s">
        <v>66</v>
      </c>
      <c r="H702" s="49" t="s">
        <v>1677</v>
      </c>
      <c r="I702" s="41" t="s">
        <v>11</v>
      </c>
      <c r="J702" s="73" t="s">
        <v>1688</v>
      </c>
      <c r="K702" s="75" t="s">
        <v>1689</v>
      </c>
      <c r="L702" s="43" t="s">
        <v>3738</v>
      </c>
      <c r="M702" s="43" t="s">
        <v>3739</v>
      </c>
      <c r="N702" s="44" t="s">
        <v>1653</v>
      </c>
      <c r="O702" s="45" t="s">
        <v>1682</v>
      </c>
      <c r="P702" s="30" t="s">
        <v>3740</v>
      </c>
      <c r="Q702" s="30"/>
      <c r="R702" s="19">
        <v>1</v>
      </c>
    </row>
    <row r="703" spans="1:18">
      <c r="A703" s="46">
        <v>7634</v>
      </c>
      <c r="B703" s="47">
        <v>1763401</v>
      </c>
      <c r="C703" s="47"/>
      <c r="D703" s="43" t="s">
        <v>280</v>
      </c>
      <c r="E703" s="48" t="s">
        <v>2</v>
      </c>
      <c r="F703" s="48" t="s">
        <v>66</v>
      </c>
      <c r="G703" s="48" t="s">
        <v>66</v>
      </c>
      <c r="H703" s="49" t="s">
        <v>1677</v>
      </c>
      <c r="I703" s="41" t="s">
        <v>11</v>
      </c>
      <c r="J703" s="73" t="s">
        <v>1688</v>
      </c>
      <c r="K703" s="75" t="s">
        <v>1689</v>
      </c>
      <c r="L703" s="43" t="s">
        <v>3741</v>
      </c>
      <c r="M703" s="43" t="s">
        <v>3742</v>
      </c>
      <c r="N703" s="44" t="s">
        <v>281</v>
      </c>
      <c r="O703" s="45" t="s">
        <v>1682</v>
      </c>
      <c r="P703" s="30" t="s">
        <v>3743</v>
      </c>
      <c r="Q703" s="30"/>
      <c r="R703" s="19">
        <v>1</v>
      </c>
    </row>
    <row r="704" spans="1:18">
      <c r="A704" s="52">
        <v>7637</v>
      </c>
      <c r="B704" s="47">
        <v>1763701</v>
      </c>
      <c r="C704" s="47"/>
      <c r="D704" s="43" t="s">
        <v>1197</v>
      </c>
      <c r="E704" s="48" t="s">
        <v>13</v>
      </c>
      <c r="F704" s="48" t="s">
        <v>303</v>
      </c>
      <c r="G704" s="48" t="s">
        <v>1819</v>
      </c>
      <c r="H704" s="49" t="s">
        <v>1677</v>
      </c>
      <c r="I704" s="41" t="s">
        <v>1820</v>
      </c>
      <c r="J704" s="73" t="s">
        <v>1821</v>
      </c>
      <c r="K704" s="75" t="s">
        <v>1822</v>
      </c>
      <c r="L704" s="43" t="s">
        <v>3744</v>
      </c>
      <c r="M704" s="43" t="s">
        <v>3745</v>
      </c>
      <c r="N704" s="44" t="s">
        <v>1198</v>
      </c>
      <c r="O704" s="45" t="s">
        <v>1682</v>
      </c>
      <c r="P704" s="30" t="s">
        <v>3746</v>
      </c>
      <c r="Q704" s="30"/>
      <c r="R704" s="19">
        <v>1</v>
      </c>
    </row>
    <row r="705" spans="1:18">
      <c r="A705" s="60">
        <v>8943</v>
      </c>
      <c r="B705" s="47">
        <v>1894301</v>
      </c>
      <c r="C705" s="47"/>
      <c r="D705" s="43" t="s">
        <v>1418</v>
      </c>
      <c r="E705" s="48" t="s">
        <v>15</v>
      </c>
      <c r="F705" s="48" t="s">
        <v>295</v>
      </c>
      <c r="G705" s="48" t="s">
        <v>295</v>
      </c>
      <c r="H705" s="49" t="s">
        <v>1830</v>
      </c>
      <c r="I705" s="41" t="s">
        <v>20</v>
      </c>
      <c r="J705" s="73" t="s">
        <v>1756</v>
      </c>
      <c r="K705" s="75" t="s">
        <v>1757</v>
      </c>
      <c r="L705" s="43" t="s">
        <v>3747</v>
      </c>
      <c r="M705" s="43" t="s">
        <v>3748</v>
      </c>
      <c r="N705" s="44" t="s">
        <v>1419</v>
      </c>
      <c r="O705" s="45" t="s">
        <v>1898</v>
      </c>
      <c r="P705" s="30" t="s">
        <v>3749</v>
      </c>
      <c r="Q705" s="30">
        <v>1</v>
      </c>
      <c r="R705" s="19">
        <v>1</v>
      </c>
    </row>
    <row r="706" spans="1:18">
      <c r="A706" s="51">
        <v>8748</v>
      </c>
      <c r="B706" s="47">
        <v>1874801</v>
      </c>
      <c r="C706" s="47"/>
      <c r="D706" s="43" t="s">
        <v>1654</v>
      </c>
      <c r="E706" s="48" t="s">
        <v>15</v>
      </c>
      <c r="F706" s="48" t="s">
        <v>307</v>
      </c>
      <c r="G706" s="48" t="s">
        <v>295</v>
      </c>
      <c r="H706" s="49" t="s">
        <v>1830</v>
      </c>
      <c r="I706" s="41" t="s">
        <v>11</v>
      </c>
      <c r="J706" s="73" t="s">
        <v>1688</v>
      </c>
      <c r="K706" s="75" t="s">
        <v>1689</v>
      </c>
      <c r="L706" s="43" t="s">
        <v>3750</v>
      </c>
      <c r="M706" s="43" t="s">
        <v>3751</v>
      </c>
      <c r="N706" s="44" t="s">
        <v>1655</v>
      </c>
      <c r="O706" s="45" t="s">
        <v>1898</v>
      </c>
      <c r="P706" s="30" t="s">
        <v>3752</v>
      </c>
      <c r="Q706" s="30">
        <v>1</v>
      </c>
      <c r="R706" s="19">
        <v>1</v>
      </c>
    </row>
    <row r="707" spans="1:18">
      <c r="A707" s="60">
        <v>7644</v>
      </c>
      <c r="B707" s="47">
        <v>1764401</v>
      </c>
      <c r="C707" s="47"/>
      <c r="D707" s="43" t="s">
        <v>1420</v>
      </c>
      <c r="E707" s="48" t="s">
        <v>2</v>
      </c>
      <c r="F707" s="48" t="s">
        <v>295</v>
      </c>
      <c r="G707" s="48" t="s">
        <v>66</v>
      </c>
      <c r="H707" s="49" t="s">
        <v>1677</v>
      </c>
      <c r="I707" s="41" t="s">
        <v>20</v>
      </c>
      <c r="J707" s="73" t="s">
        <v>1756</v>
      </c>
      <c r="K707" s="75" t="s">
        <v>1757</v>
      </c>
      <c r="L707" s="43" t="s">
        <v>3753</v>
      </c>
      <c r="M707" s="43" t="s">
        <v>3754</v>
      </c>
      <c r="N707" s="44" t="s">
        <v>1421</v>
      </c>
      <c r="O707" s="45" t="s">
        <v>1682</v>
      </c>
      <c r="P707" s="30" t="s">
        <v>3755</v>
      </c>
      <c r="Q707" s="30"/>
      <c r="R707" s="19">
        <v>1</v>
      </c>
    </row>
    <row r="708" spans="1:18">
      <c r="A708" s="46">
        <v>7649</v>
      </c>
      <c r="B708" s="47">
        <v>1764901</v>
      </c>
      <c r="C708" s="47"/>
      <c r="D708" s="43" t="s">
        <v>1422</v>
      </c>
      <c r="E708" s="48" t="s">
        <v>2</v>
      </c>
      <c r="F708" s="48" t="s">
        <v>295</v>
      </c>
      <c r="G708" s="48" t="s">
        <v>295</v>
      </c>
      <c r="H708" s="49" t="s">
        <v>1677</v>
      </c>
      <c r="I708" s="41" t="s">
        <v>20</v>
      </c>
      <c r="J708" s="73" t="s">
        <v>1756</v>
      </c>
      <c r="K708" s="75" t="s">
        <v>1757</v>
      </c>
      <c r="L708" s="43" t="s">
        <v>3756</v>
      </c>
      <c r="M708" s="43" t="s">
        <v>3757</v>
      </c>
      <c r="N708" s="44" t="s">
        <v>1423</v>
      </c>
      <c r="O708" s="45" t="s">
        <v>1682</v>
      </c>
      <c r="P708" s="30" t="s">
        <v>3758</v>
      </c>
      <c r="Q708" s="30"/>
      <c r="R708" s="19">
        <v>1</v>
      </c>
    </row>
    <row r="709" spans="1:18">
      <c r="A709" s="47">
        <v>9010</v>
      </c>
      <c r="B709" s="47">
        <v>1901001</v>
      </c>
      <c r="C709" s="47"/>
      <c r="D709" s="43" t="s">
        <v>541</v>
      </c>
      <c r="E709" s="48" t="s">
        <v>37</v>
      </c>
      <c r="F709" s="48" t="s">
        <v>385</v>
      </c>
      <c r="G709" s="48" t="s">
        <v>385</v>
      </c>
      <c r="H709" s="49" t="s">
        <v>385</v>
      </c>
      <c r="I709" s="41" t="s">
        <v>23</v>
      </c>
      <c r="J709" s="73" t="s">
        <v>1784</v>
      </c>
      <c r="K709" s="75" t="s">
        <v>1785</v>
      </c>
      <c r="L709" s="43" t="s">
        <v>3759</v>
      </c>
      <c r="M709" s="43" t="s">
        <v>3760</v>
      </c>
      <c r="N709" s="44" t="s">
        <v>542</v>
      </c>
      <c r="O709" s="45" t="s">
        <v>2381</v>
      </c>
      <c r="P709" s="30" t="s">
        <v>3761</v>
      </c>
      <c r="Q709" s="30"/>
      <c r="R709" s="19">
        <v>1</v>
      </c>
    </row>
    <row r="710" spans="1:18">
      <c r="A710" s="46">
        <v>7654</v>
      </c>
      <c r="B710" s="47">
        <v>1765401</v>
      </c>
      <c r="C710" s="47"/>
      <c r="D710" s="43" t="s">
        <v>1656</v>
      </c>
      <c r="E710" s="48" t="s">
        <v>2</v>
      </c>
      <c r="F710" s="48" t="s">
        <v>307</v>
      </c>
      <c r="G710" s="48" t="s">
        <v>336</v>
      </c>
      <c r="H710" s="49" t="s">
        <v>1677</v>
      </c>
      <c r="I710" s="41" t="s">
        <v>11</v>
      </c>
      <c r="J710" s="73" t="s">
        <v>1688</v>
      </c>
      <c r="K710" s="75" t="s">
        <v>1689</v>
      </c>
      <c r="L710" s="43" t="s">
        <v>3762</v>
      </c>
      <c r="M710" s="43" t="s">
        <v>3763</v>
      </c>
      <c r="N710" s="44" t="s">
        <v>1657</v>
      </c>
      <c r="O710" s="45" t="s">
        <v>1682</v>
      </c>
      <c r="P710" s="30" t="s">
        <v>3764</v>
      </c>
      <c r="Q710" s="30"/>
      <c r="R710" s="19">
        <v>1</v>
      </c>
    </row>
    <row r="711" spans="1:18">
      <c r="A711" s="60">
        <v>7671</v>
      </c>
      <c r="B711" s="47">
        <v>1767101</v>
      </c>
      <c r="C711" s="47"/>
      <c r="D711" s="43" t="s">
        <v>1425</v>
      </c>
      <c r="E711" s="48" t="s">
        <v>55</v>
      </c>
      <c r="F711" s="48" t="s">
        <v>295</v>
      </c>
      <c r="G711" s="48" t="s">
        <v>66</v>
      </c>
      <c r="H711" s="49" t="s">
        <v>1906</v>
      </c>
      <c r="I711" s="41" t="s">
        <v>20</v>
      </c>
      <c r="J711" s="73" t="s">
        <v>1756</v>
      </c>
      <c r="K711" s="75" t="s">
        <v>1757</v>
      </c>
      <c r="L711" s="43" t="s">
        <v>3765</v>
      </c>
      <c r="M711" s="43" t="s">
        <v>3766</v>
      </c>
      <c r="N711" s="44" t="s">
        <v>1426</v>
      </c>
      <c r="O711" s="45" t="s">
        <v>1682</v>
      </c>
      <c r="P711" s="30" t="s">
        <v>3767</v>
      </c>
      <c r="Q711" s="30"/>
      <c r="R711" s="19">
        <v>1</v>
      </c>
    </row>
    <row r="712" spans="1:18">
      <c r="A712" s="60">
        <v>7699</v>
      </c>
      <c r="B712" s="47">
        <v>1769901</v>
      </c>
      <c r="C712" s="47"/>
      <c r="D712" s="43" t="s">
        <v>1428</v>
      </c>
      <c r="E712" s="48" t="s">
        <v>2</v>
      </c>
      <c r="F712" s="48" t="s">
        <v>295</v>
      </c>
      <c r="G712" s="48" t="s">
        <v>295</v>
      </c>
      <c r="H712" s="49" t="s">
        <v>1677</v>
      </c>
      <c r="I712" s="41" t="s">
        <v>20</v>
      </c>
      <c r="J712" s="73" t="s">
        <v>1756</v>
      </c>
      <c r="K712" s="75" t="s">
        <v>1757</v>
      </c>
      <c r="L712" s="43" t="s">
        <v>3768</v>
      </c>
      <c r="M712" s="43" t="s">
        <v>3769</v>
      </c>
      <c r="N712" s="44" t="s">
        <v>1429</v>
      </c>
      <c r="O712" s="45" t="s">
        <v>1682</v>
      </c>
      <c r="P712" s="30" t="s">
        <v>3770</v>
      </c>
      <c r="Q712" s="30"/>
      <c r="R712" s="19">
        <v>1</v>
      </c>
    </row>
    <row r="713" spans="1:18">
      <c r="A713" s="60">
        <v>7712</v>
      </c>
      <c r="B713" s="47">
        <v>1771201</v>
      </c>
      <c r="C713" s="47"/>
      <c r="D713" s="43" t="s">
        <v>1430</v>
      </c>
      <c r="E713" s="48" t="s">
        <v>2</v>
      </c>
      <c r="F713" s="48" t="s">
        <v>295</v>
      </c>
      <c r="G713" s="48" t="s">
        <v>295</v>
      </c>
      <c r="H713" s="49" t="s">
        <v>1677</v>
      </c>
      <c r="I713" s="41" t="s">
        <v>20</v>
      </c>
      <c r="J713" s="73" t="s">
        <v>1756</v>
      </c>
      <c r="K713" s="75" t="s">
        <v>1757</v>
      </c>
      <c r="L713" s="43" t="s">
        <v>3771</v>
      </c>
      <c r="M713" s="43" t="s">
        <v>3772</v>
      </c>
      <c r="N713" s="44" t="s">
        <v>1431</v>
      </c>
      <c r="O713" s="45" t="s">
        <v>1682</v>
      </c>
      <c r="P713" s="30" t="s">
        <v>3773</v>
      </c>
      <c r="Q713" s="30"/>
      <c r="R713" s="19">
        <v>1</v>
      </c>
    </row>
    <row r="714" spans="1:18">
      <c r="A714" s="46">
        <v>3311</v>
      </c>
      <c r="B714" s="47">
        <v>1331101</v>
      </c>
      <c r="C714" s="47"/>
      <c r="D714" s="43" t="s">
        <v>1432</v>
      </c>
      <c r="E714" s="48" t="s">
        <v>21</v>
      </c>
      <c r="F714" s="48" t="s">
        <v>295</v>
      </c>
      <c r="G714" s="48" t="s">
        <v>295</v>
      </c>
      <c r="H714" s="49" t="s">
        <v>1906</v>
      </c>
      <c r="I714" s="41" t="s">
        <v>20</v>
      </c>
      <c r="J714" s="73" t="s">
        <v>1756</v>
      </c>
      <c r="K714" s="75" t="s">
        <v>1757</v>
      </c>
      <c r="L714" s="43" t="s">
        <v>3774</v>
      </c>
      <c r="M714" s="43" t="s">
        <v>3775</v>
      </c>
      <c r="N714" s="44" t="s">
        <v>1433</v>
      </c>
      <c r="O714" s="45" t="s">
        <v>1747</v>
      </c>
      <c r="P714" s="30" t="s">
        <v>1967</v>
      </c>
      <c r="Q714" s="30">
        <v>0.25</v>
      </c>
      <c r="R714" s="19">
        <v>10</v>
      </c>
    </row>
    <row r="715" spans="1:18">
      <c r="A715" s="46">
        <v>2542</v>
      </c>
      <c r="B715" s="47">
        <v>1254201</v>
      </c>
      <c r="C715" s="47"/>
      <c r="D715" s="43" t="s">
        <v>1658</v>
      </c>
      <c r="E715" s="48" t="s">
        <v>2</v>
      </c>
      <c r="F715" s="48" t="s">
        <v>307</v>
      </c>
      <c r="G715" s="48" t="s">
        <v>336</v>
      </c>
      <c r="H715" s="49" t="s">
        <v>1687</v>
      </c>
      <c r="I715" s="41" t="s">
        <v>11</v>
      </c>
      <c r="J715" s="73" t="s">
        <v>1688</v>
      </c>
      <c r="K715" s="75" t="s">
        <v>1689</v>
      </c>
      <c r="L715" s="43" t="s">
        <v>3776</v>
      </c>
      <c r="M715" s="43" t="s">
        <v>3777</v>
      </c>
      <c r="N715" s="44" t="s">
        <v>1659</v>
      </c>
      <c r="O715" s="45" t="s">
        <v>1682</v>
      </c>
      <c r="P715" s="30" t="s">
        <v>3778</v>
      </c>
      <c r="Q715" s="30"/>
      <c r="R715" s="19">
        <v>1</v>
      </c>
    </row>
    <row r="716" spans="1:18">
      <c r="A716" s="46">
        <v>8487</v>
      </c>
      <c r="B716" s="47">
        <v>1848701</v>
      </c>
      <c r="C716" s="47"/>
      <c r="D716" s="43" t="s">
        <v>282</v>
      </c>
      <c r="E716" s="48" t="s">
        <v>3</v>
      </c>
      <c r="F716" s="48" t="s">
        <v>66</v>
      </c>
      <c r="G716" s="48" t="s">
        <v>66</v>
      </c>
      <c r="H716" s="49" t="s">
        <v>1826</v>
      </c>
      <c r="I716" s="41" t="s">
        <v>10</v>
      </c>
      <c r="J716" s="73" t="s">
        <v>1678</v>
      </c>
      <c r="K716" s="76" t="s">
        <v>1679</v>
      </c>
      <c r="L716" s="43" t="s">
        <v>3779</v>
      </c>
      <c r="M716" s="43" t="s">
        <v>3780</v>
      </c>
      <c r="N716" s="44" t="s">
        <v>283</v>
      </c>
      <c r="O716" s="45" t="s">
        <v>1747</v>
      </c>
      <c r="P716" s="30" t="s">
        <v>2127</v>
      </c>
      <c r="Q716" s="30">
        <v>0.5</v>
      </c>
      <c r="R716" s="19">
        <v>33</v>
      </c>
    </row>
    <row r="717" spans="1:18">
      <c r="A717" s="46">
        <v>7767</v>
      </c>
      <c r="B717" s="47">
        <v>1776701</v>
      </c>
      <c r="C717" s="47"/>
      <c r="D717" s="43" t="s">
        <v>284</v>
      </c>
      <c r="E717" s="48" t="s">
        <v>2</v>
      </c>
      <c r="F717" s="48" t="s">
        <v>66</v>
      </c>
      <c r="G717" s="48" t="s">
        <v>66</v>
      </c>
      <c r="H717" s="49" t="s">
        <v>1677</v>
      </c>
      <c r="I717" s="41" t="s">
        <v>10</v>
      </c>
      <c r="J717" s="73" t="s">
        <v>1678</v>
      </c>
      <c r="K717" s="76" t="s">
        <v>1679</v>
      </c>
      <c r="L717" s="43" t="s">
        <v>3781</v>
      </c>
      <c r="M717" s="43" t="s">
        <v>3782</v>
      </c>
      <c r="N717" s="44" t="s">
        <v>285</v>
      </c>
      <c r="O717" s="45" t="s">
        <v>1682</v>
      </c>
      <c r="P717" s="30" t="s">
        <v>3783</v>
      </c>
      <c r="Q717" s="30"/>
      <c r="R717" s="19">
        <v>1</v>
      </c>
    </row>
    <row r="718" spans="1:18">
      <c r="A718" s="53">
        <v>8623</v>
      </c>
      <c r="B718" s="47">
        <v>1862301</v>
      </c>
      <c r="C718" s="47"/>
      <c r="D718" s="43" t="s">
        <v>544</v>
      </c>
      <c r="E718" s="48" t="s">
        <v>29</v>
      </c>
      <c r="F718" s="48" t="s">
        <v>295</v>
      </c>
      <c r="G718" s="48" t="s">
        <v>295</v>
      </c>
      <c r="H718" s="49" t="s">
        <v>1830</v>
      </c>
      <c r="I718" s="41" t="s">
        <v>23</v>
      </c>
      <c r="J718" s="73" t="s">
        <v>1784</v>
      </c>
      <c r="K718" s="75" t="s">
        <v>1785</v>
      </c>
      <c r="L718" s="43" t="s">
        <v>3784</v>
      </c>
      <c r="M718" s="43" t="s">
        <v>3785</v>
      </c>
      <c r="N718" s="44" t="s">
        <v>545</v>
      </c>
      <c r="O718" s="45"/>
      <c r="P718" s="30" t="e">
        <v>#N/A</v>
      </c>
      <c r="Q718" s="30"/>
      <c r="R718" s="19">
        <v>1</v>
      </c>
    </row>
    <row r="719" spans="1:18">
      <c r="A719" s="52">
        <v>1914</v>
      </c>
      <c r="B719" s="47">
        <v>1191401</v>
      </c>
      <c r="C719" s="47"/>
      <c r="D719" s="43" t="s">
        <v>547</v>
      </c>
      <c r="E719" s="48" t="s">
        <v>41</v>
      </c>
      <c r="F719" s="48" t="s">
        <v>307</v>
      </c>
      <c r="G719" s="48" t="s">
        <v>66</v>
      </c>
      <c r="H719" s="49" t="s">
        <v>2867</v>
      </c>
      <c r="I719" s="41" t="s">
        <v>23</v>
      </c>
      <c r="J719" s="73" t="s">
        <v>1784</v>
      </c>
      <c r="K719" s="75" t="s">
        <v>1785</v>
      </c>
      <c r="L719" s="43" t="s">
        <v>3786</v>
      </c>
      <c r="M719" s="43" t="s">
        <v>3787</v>
      </c>
      <c r="N719" s="44" t="s">
        <v>548</v>
      </c>
      <c r="O719" s="45" t="s">
        <v>1682</v>
      </c>
      <c r="P719" s="30" t="s">
        <v>3788</v>
      </c>
      <c r="Q719" s="30"/>
      <c r="R719" s="19">
        <v>1</v>
      </c>
    </row>
    <row r="720" spans="1:18">
      <c r="A720" s="52">
        <v>7774</v>
      </c>
      <c r="B720" s="47">
        <v>1777401</v>
      </c>
      <c r="C720" s="47"/>
      <c r="D720" s="43" t="s">
        <v>1199</v>
      </c>
      <c r="E720" s="48" t="s">
        <v>13</v>
      </c>
      <c r="F720" s="48" t="s">
        <v>303</v>
      </c>
      <c r="G720" s="48" t="s">
        <v>1819</v>
      </c>
      <c r="H720" s="49" t="s">
        <v>1677</v>
      </c>
      <c r="I720" s="41" t="s">
        <v>1820</v>
      </c>
      <c r="J720" s="73" t="s">
        <v>1821</v>
      </c>
      <c r="K720" s="75" t="s">
        <v>1822</v>
      </c>
      <c r="L720" s="43" t="s">
        <v>3789</v>
      </c>
      <c r="M720" s="43" t="s">
        <v>3790</v>
      </c>
      <c r="N720" s="44" t="s">
        <v>1200</v>
      </c>
      <c r="O720" s="45" t="s">
        <v>1682</v>
      </c>
      <c r="P720" s="30" t="s">
        <v>3791</v>
      </c>
      <c r="Q720" s="30"/>
      <c r="R720" s="19">
        <v>1</v>
      </c>
    </row>
    <row r="721" spans="1:18">
      <c r="A721" s="53">
        <v>1957</v>
      </c>
      <c r="B721" s="47">
        <v>1195701</v>
      </c>
      <c r="C721" s="47"/>
      <c r="D721" s="43" t="s">
        <v>549</v>
      </c>
      <c r="E721" s="48" t="s">
        <v>41</v>
      </c>
      <c r="F721" s="48" t="s">
        <v>66</v>
      </c>
      <c r="G721" s="48" t="s">
        <v>66</v>
      </c>
      <c r="H721" s="49" t="s">
        <v>1943</v>
      </c>
      <c r="I721" s="41" t="s">
        <v>23</v>
      </c>
      <c r="J721" s="73" t="s">
        <v>1784</v>
      </c>
      <c r="K721" s="75" t="s">
        <v>1785</v>
      </c>
      <c r="L721" s="43" t="s">
        <v>3792</v>
      </c>
      <c r="M721" s="43" t="s">
        <v>3793</v>
      </c>
      <c r="N721" s="44" t="s">
        <v>550</v>
      </c>
      <c r="O721" s="45" t="s">
        <v>1682</v>
      </c>
      <c r="P721" s="30" t="s">
        <v>3794</v>
      </c>
      <c r="Q721" s="30"/>
      <c r="R721" s="19">
        <v>1</v>
      </c>
    </row>
    <row r="722" spans="1:18">
      <c r="A722" s="46">
        <v>8880</v>
      </c>
      <c r="B722" s="47">
        <v>1888001</v>
      </c>
      <c r="C722" s="47"/>
      <c r="D722" s="43" t="s">
        <v>1201</v>
      </c>
      <c r="E722" s="48" t="s">
        <v>47</v>
      </c>
      <c r="F722" s="48" t="s">
        <v>303</v>
      </c>
      <c r="G722" s="48" t="s">
        <v>1819</v>
      </c>
      <c r="H722" s="49" t="s">
        <v>1830</v>
      </c>
      <c r="I722" s="41" t="s">
        <v>1820</v>
      </c>
      <c r="J722" s="73" t="s">
        <v>1821</v>
      </c>
      <c r="K722" s="75" t="s">
        <v>1822</v>
      </c>
      <c r="L722" s="43" t="s">
        <v>3795</v>
      </c>
      <c r="M722" s="43" t="s">
        <v>3796</v>
      </c>
      <c r="N722" s="44" t="s">
        <v>1202</v>
      </c>
      <c r="O722" s="45" t="s">
        <v>1898</v>
      </c>
      <c r="P722" s="30" t="s">
        <v>3797</v>
      </c>
      <c r="Q722" s="30">
        <v>1</v>
      </c>
      <c r="R722" s="19">
        <v>1</v>
      </c>
    </row>
    <row r="723" spans="1:18">
      <c r="A723" s="50">
        <v>2309</v>
      </c>
      <c r="B723" s="47">
        <v>1230901</v>
      </c>
      <c r="C723" s="47"/>
      <c r="D723" s="43" t="s">
        <v>776</v>
      </c>
      <c r="E723" s="48" t="s">
        <v>2</v>
      </c>
      <c r="F723" s="48" t="s">
        <v>336</v>
      </c>
      <c r="G723" s="48" t="s">
        <v>336</v>
      </c>
      <c r="H723" s="49" t="s">
        <v>1677</v>
      </c>
      <c r="I723" s="41" t="s">
        <v>12</v>
      </c>
      <c r="J723" s="73" t="s">
        <v>1739</v>
      </c>
      <c r="K723" s="75" t="s">
        <v>1740</v>
      </c>
      <c r="L723" s="43" t="s">
        <v>3798</v>
      </c>
      <c r="M723" s="43" t="s">
        <v>3799</v>
      </c>
      <c r="N723" s="44" t="s">
        <v>777</v>
      </c>
      <c r="O723" s="45" t="s">
        <v>1682</v>
      </c>
      <c r="P723" s="30" t="s">
        <v>3800</v>
      </c>
      <c r="Q723" s="30"/>
      <c r="R723" s="19">
        <v>1</v>
      </c>
    </row>
    <row r="724" spans="1:18">
      <c r="A724" s="46">
        <v>8490</v>
      </c>
      <c r="B724" s="47">
        <v>1849001</v>
      </c>
      <c r="C724" s="47"/>
      <c r="D724" s="43" t="s">
        <v>286</v>
      </c>
      <c r="E724" s="48" t="s">
        <v>3</v>
      </c>
      <c r="F724" s="48" t="s">
        <v>66</v>
      </c>
      <c r="G724" s="48" t="s">
        <v>66</v>
      </c>
      <c r="H724" s="49" t="s">
        <v>1826</v>
      </c>
      <c r="I724" s="41" t="s">
        <v>10</v>
      </c>
      <c r="J724" s="73" t="s">
        <v>1678</v>
      </c>
      <c r="K724" s="76" t="s">
        <v>1679</v>
      </c>
      <c r="L724" s="43" t="s">
        <v>3801</v>
      </c>
      <c r="M724" s="43" t="s">
        <v>3802</v>
      </c>
      <c r="N724" s="44" t="s">
        <v>287</v>
      </c>
      <c r="O724" s="45" t="s">
        <v>1747</v>
      </c>
      <c r="P724" s="30" t="s">
        <v>2474</v>
      </c>
      <c r="Q724" s="30">
        <v>0.5</v>
      </c>
      <c r="R724" s="19">
        <v>19</v>
      </c>
    </row>
    <row r="725" spans="1:18">
      <c r="A725" s="46">
        <v>7781</v>
      </c>
      <c r="B725" s="47">
        <v>1778101</v>
      </c>
      <c r="C725" s="47"/>
      <c r="D725" s="43" t="s">
        <v>288</v>
      </c>
      <c r="E725" s="48" t="s">
        <v>2</v>
      </c>
      <c r="F725" s="48" t="s">
        <v>66</v>
      </c>
      <c r="G725" s="48" t="s">
        <v>66</v>
      </c>
      <c r="H725" s="49" t="s">
        <v>1677</v>
      </c>
      <c r="I725" s="41" t="s">
        <v>10</v>
      </c>
      <c r="J725" s="73" t="s">
        <v>1678</v>
      </c>
      <c r="K725" s="76" t="s">
        <v>1679</v>
      </c>
      <c r="L725" s="43" t="s">
        <v>3803</v>
      </c>
      <c r="M725" s="43" t="s">
        <v>3804</v>
      </c>
      <c r="N725" s="44" t="s">
        <v>289</v>
      </c>
      <c r="O725" s="45" t="s">
        <v>1682</v>
      </c>
      <c r="P725" s="30" t="s">
        <v>3805</v>
      </c>
      <c r="Q725" s="30"/>
      <c r="R725" s="19">
        <v>1</v>
      </c>
    </row>
    <row r="726" spans="1:18">
      <c r="A726" s="60">
        <v>7795</v>
      </c>
      <c r="B726" s="47">
        <v>1779501</v>
      </c>
      <c r="C726" s="47"/>
      <c r="D726" s="43" t="s">
        <v>551</v>
      </c>
      <c r="E726" s="48" t="s">
        <v>2</v>
      </c>
      <c r="F726" s="48" t="s">
        <v>295</v>
      </c>
      <c r="G726" s="48" t="s">
        <v>295</v>
      </c>
      <c r="H726" s="49" t="s">
        <v>1677</v>
      </c>
      <c r="I726" s="41" t="s">
        <v>23</v>
      </c>
      <c r="J726" s="73" t="s">
        <v>1784</v>
      </c>
      <c r="K726" s="75" t="s">
        <v>1785</v>
      </c>
      <c r="L726" s="43" t="s">
        <v>3806</v>
      </c>
      <c r="M726" s="43" t="s">
        <v>3807</v>
      </c>
      <c r="N726" s="44" t="s">
        <v>552</v>
      </c>
      <c r="O726" s="45" t="s">
        <v>1682</v>
      </c>
      <c r="P726" s="30" t="s">
        <v>3808</v>
      </c>
      <c r="Q726" s="30"/>
      <c r="R726" s="19">
        <v>1</v>
      </c>
    </row>
    <row r="727" spans="1:18">
      <c r="A727" s="60">
        <v>2619</v>
      </c>
      <c r="B727" s="47">
        <v>1261901</v>
      </c>
      <c r="C727" s="47"/>
      <c r="D727" s="43" t="s">
        <v>553</v>
      </c>
      <c r="E727" s="48" t="s">
        <v>2</v>
      </c>
      <c r="F727" s="48" t="s">
        <v>295</v>
      </c>
      <c r="G727" s="48" t="s">
        <v>295</v>
      </c>
      <c r="H727" s="49" t="s">
        <v>1677</v>
      </c>
      <c r="I727" s="41" t="s">
        <v>26</v>
      </c>
      <c r="J727" s="73" t="s">
        <v>1751</v>
      </c>
      <c r="K727" s="75" t="s">
        <v>1752</v>
      </c>
      <c r="L727" s="43" t="s">
        <v>3809</v>
      </c>
      <c r="M727" s="43" t="s">
        <v>3810</v>
      </c>
      <c r="N727" s="44" t="s">
        <v>554</v>
      </c>
      <c r="O727" s="45" t="s">
        <v>1682</v>
      </c>
      <c r="P727" s="30" t="s">
        <v>3811</v>
      </c>
      <c r="Q727" s="30"/>
      <c r="R727" s="19">
        <v>1</v>
      </c>
    </row>
    <row r="728" spans="1:18">
      <c r="A728" s="47">
        <v>8618</v>
      </c>
      <c r="B728" s="47">
        <v>1861801</v>
      </c>
      <c r="C728" s="47"/>
      <c r="D728" s="43" t="s">
        <v>778</v>
      </c>
      <c r="E728" s="48" t="s">
        <v>15</v>
      </c>
      <c r="F728" s="48" t="s">
        <v>336</v>
      </c>
      <c r="G728" s="48" t="s">
        <v>336</v>
      </c>
      <c r="H728" s="49" t="s">
        <v>1830</v>
      </c>
      <c r="I728" s="41" t="s">
        <v>23</v>
      </c>
      <c r="J728" s="73" t="s">
        <v>1784</v>
      </c>
      <c r="K728" s="75" t="s">
        <v>1785</v>
      </c>
      <c r="L728" s="43" t="s">
        <v>3812</v>
      </c>
      <c r="M728" s="43" t="s">
        <v>3813</v>
      </c>
      <c r="N728" s="44" t="s">
        <v>779</v>
      </c>
      <c r="O728" s="45" t="s">
        <v>1898</v>
      </c>
      <c r="P728" s="30" t="s">
        <v>3814</v>
      </c>
      <c r="Q728" s="30">
        <v>1</v>
      </c>
      <c r="R728" s="19">
        <v>1</v>
      </c>
    </row>
    <row r="729" spans="1:18">
      <c r="A729" s="60">
        <v>7808</v>
      </c>
      <c r="B729" s="47">
        <v>1780801</v>
      </c>
      <c r="C729" s="47"/>
      <c r="D729" s="43" t="s">
        <v>555</v>
      </c>
      <c r="E729" s="48" t="s">
        <v>2</v>
      </c>
      <c r="F729" s="48" t="s">
        <v>295</v>
      </c>
      <c r="G729" s="48" t="s">
        <v>295</v>
      </c>
      <c r="H729" s="49" t="s">
        <v>1677</v>
      </c>
      <c r="I729" s="41" t="s">
        <v>26</v>
      </c>
      <c r="J729" s="73" t="s">
        <v>1751</v>
      </c>
      <c r="K729" s="75" t="s">
        <v>1752</v>
      </c>
      <c r="L729" s="43" t="s">
        <v>3815</v>
      </c>
      <c r="M729" s="43" t="s">
        <v>3816</v>
      </c>
      <c r="N729" s="44" t="s">
        <v>556</v>
      </c>
      <c r="O729" s="45" t="s">
        <v>1682</v>
      </c>
      <c r="P729" s="30" t="s">
        <v>3817</v>
      </c>
      <c r="Q729" s="30"/>
      <c r="R729" s="19">
        <v>1</v>
      </c>
    </row>
    <row r="730" spans="1:18">
      <c r="A730" s="60">
        <v>7822</v>
      </c>
      <c r="B730" s="47">
        <v>1782201</v>
      </c>
      <c r="C730" s="47"/>
      <c r="D730" s="43" t="s">
        <v>1435</v>
      </c>
      <c r="E730" s="48" t="s">
        <v>2</v>
      </c>
      <c r="F730" s="48" t="s">
        <v>295</v>
      </c>
      <c r="G730" s="48" t="s">
        <v>66</v>
      </c>
      <c r="H730" s="49" t="s">
        <v>1677</v>
      </c>
      <c r="I730" s="41" t="s">
        <v>20</v>
      </c>
      <c r="J730" s="73" t="s">
        <v>1756</v>
      </c>
      <c r="K730" s="75" t="s">
        <v>1757</v>
      </c>
      <c r="L730" s="43" t="s">
        <v>3818</v>
      </c>
      <c r="M730" s="43" t="s">
        <v>3819</v>
      </c>
      <c r="N730" s="44" t="s">
        <v>1436</v>
      </c>
      <c r="O730" s="45" t="s">
        <v>1682</v>
      </c>
      <c r="P730" s="30" t="s">
        <v>3820</v>
      </c>
      <c r="Q730" s="30"/>
      <c r="R730" s="19">
        <v>1</v>
      </c>
    </row>
    <row r="731" spans="1:18">
      <c r="A731" s="52">
        <v>7836</v>
      </c>
      <c r="B731" s="47">
        <v>1783601</v>
      </c>
      <c r="C731" s="47"/>
      <c r="D731" s="43" t="s">
        <v>1203</v>
      </c>
      <c r="E731" s="48" t="s">
        <v>2</v>
      </c>
      <c r="F731" s="48" t="s">
        <v>303</v>
      </c>
      <c r="G731" s="48" t="s">
        <v>1819</v>
      </c>
      <c r="H731" s="49" t="s">
        <v>1677</v>
      </c>
      <c r="I731" s="41" t="s">
        <v>1820</v>
      </c>
      <c r="J731" s="73" t="s">
        <v>1821</v>
      </c>
      <c r="K731" s="75" t="s">
        <v>1822</v>
      </c>
      <c r="L731" s="43" t="s">
        <v>3821</v>
      </c>
      <c r="M731" s="43" t="s">
        <v>3822</v>
      </c>
      <c r="N731" s="44" t="s">
        <v>1204</v>
      </c>
      <c r="O731" s="45" t="s">
        <v>1682</v>
      </c>
      <c r="P731" s="30" t="s">
        <v>3823</v>
      </c>
      <c r="Q731" s="30"/>
      <c r="R731" s="19">
        <v>1</v>
      </c>
    </row>
    <row r="732" spans="1:18">
      <c r="A732" s="46">
        <v>6872</v>
      </c>
      <c r="B732" s="47">
        <v>1687201</v>
      </c>
      <c r="C732" s="47"/>
      <c r="D732" s="43" t="s">
        <v>290</v>
      </c>
      <c r="E732" s="48" t="s">
        <v>2</v>
      </c>
      <c r="F732" s="48" t="s">
        <v>66</v>
      </c>
      <c r="G732" s="48" t="s">
        <v>66</v>
      </c>
      <c r="H732" s="49" t="s">
        <v>1711</v>
      </c>
      <c r="I732" s="41" t="s">
        <v>11</v>
      </c>
      <c r="J732" s="73" t="s">
        <v>1688</v>
      </c>
      <c r="K732" s="75" t="s">
        <v>1689</v>
      </c>
      <c r="L732" s="43" t="s">
        <v>3824</v>
      </c>
      <c r="M732" s="43" t="s">
        <v>3825</v>
      </c>
      <c r="N732" s="44" t="s">
        <v>291</v>
      </c>
      <c r="O732" s="45" t="s">
        <v>1682</v>
      </c>
      <c r="P732" s="30" t="s">
        <v>3826</v>
      </c>
      <c r="Q732" s="30"/>
      <c r="R732" s="19">
        <v>1</v>
      </c>
    </row>
    <row r="733" spans="1:18">
      <c r="A733" s="51">
        <v>7849</v>
      </c>
      <c r="B733" s="47">
        <v>1784901</v>
      </c>
      <c r="C733" s="47"/>
      <c r="D733" s="43" t="s">
        <v>1437</v>
      </c>
      <c r="E733" s="48" t="s">
        <v>2</v>
      </c>
      <c r="F733" s="48" t="s">
        <v>295</v>
      </c>
      <c r="G733" s="48" t="s">
        <v>295</v>
      </c>
      <c r="H733" s="61" t="s">
        <v>3827</v>
      </c>
      <c r="I733" s="41" t="s">
        <v>26</v>
      </c>
      <c r="J733" s="73" t="s">
        <v>1751</v>
      </c>
      <c r="K733" s="75" t="s">
        <v>1752</v>
      </c>
      <c r="L733" s="43" t="s">
        <v>3828</v>
      </c>
      <c r="M733" s="43" t="s">
        <v>3829</v>
      </c>
      <c r="N733" s="44" t="s">
        <v>1438</v>
      </c>
      <c r="O733" s="45" t="s">
        <v>1682</v>
      </c>
      <c r="P733" s="30" t="s">
        <v>3830</v>
      </c>
      <c r="Q733" s="30"/>
      <c r="R733" s="19">
        <v>1</v>
      </c>
    </row>
    <row r="734" spans="1:18">
      <c r="A734" s="60">
        <v>7863</v>
      </c>
      <c r="B734" s="47">
        <v>1786301</v>
      </c>
      <c r="C734" s="47"/>
      <c r="D734" s="43" t="s">
        <v>1439</v>
      </c>
      <c r="E734" s="48" t="s">
        <v>2</v>
      </c>
      <c r="F734" s="48" t="s">
        <v>295</v>
      </c>
      <c r="G734" s="48" t="s">
        <v>66</v>
      </c>
      <c r="H734" s="49" t="s">
        <v>1677</v>
      </c>
      <c r="I734" s="41" t="s">
        <v>20</v>
      </c>
      <c r="J734" s="73" t="s">
        <v>1756</v>
      </c>
      <c r="K734" s="75" t="s">
        <v>1757</v>
      </c>
      <c r="L734" s="43" t="s">
        <v>3831</v>
      </c>
      <c r="M734" s="43" t="s">
        <v>3832</v>
      </c>
      <c r="N734" s="44" t="s">
        <v>1440</v>
      </c>
      <c r="O734" s="45" t="s">
        <v>1682</v>
      </c>
      <c r="P734" s="30" t="s">
        <v>3833</v>
      </c>
      <c r="Q734" s="30"/>
      <c r="R734" s="19">
        <v>1</v>
      </c>
    </row>
    <row r="735" spans="1:18">
      <c r="A735" s="53">
        <v>8591</v>
      </c>
      <c r="B735" s="47">
        <v>1859101</v>
      </c>
      <c r="C735" s="47"/>
      <c r="D735" s="43" t="s">
        <v>557</v>
      </c>
      <c r="E735" s="48" t="s">
        <v>29</v>
      </c>
      <c r="F735" s="48" t="s">
        <v>303</v>
      </c>
      <c r="G735" s="48" t="s">
        <v>1819</v>
      </c>
      <c r="H735" s="49" t="s">
        <v>1830</v>
      </c>
      <c r="I735" s="41" t="s">
        <v>23</v>
      </c>
      <c r="J735" s="73" t="s">
        <v>1784</v>
      </c>
      <c r="K735" s="75" t="s">
        <v>1785</v>
      </c>
      <c r="L735" s="43" t="s">
        <v>3834</v>
      </c>
      <c r="M735" s="43" t="s">
        <v>3835</v>
      </c>
      <c r="N735" s="44" t="s">
        <v>558</v>
      </c>
      <c r="O735" s="45"/>
      <c r="P735" s="30"/>
      <c r="Q735" s="30"/>
      <c r="R735" s="19">
        <v>1</v>
      </c>
    </row>
    <row r="736" spans="1:18">
      <c r="A736" s="52">
        <v>7877</v>
      </c>
      <c r="B736" s="47">
        <v>1787701</v>
      </c>
      <c r="C736" s="47"/>
      <c r="D736" s="43" t="s">
        <v>1205</v>
      </c>
      <c r="E736" s="48" t="s">
        <v>13</v>
      </c>
      <c r="F736" s="48" t="s">
        <v>303</v>
      </c>
      <c r="G736" s="48" t="s">
        <v>1819</v>
      </c>
      <c r="H736" s="49" t="s">
        <v>1677</v>
      </c>
      <c r="I736" s="41" t="s">
        <v>1820</v>
      </c>
      <c r="J736" s="73" t="s">
        <v>1821</v>
      </c>
      <c r="K736" s="75" t="s">
        <v>1822</v>
      </c>
      <c r="L736" s="43" t="s">
        <v>3836</v>
      </c>
      <c r="M736" s="43" t="s">
        <v>3837</v>
      </c>
      <c r="N736" s="44" t="s">
        <v>1206</v>
      </c>
      <c r="O736" s="45" t="s">
        <v>1682</v>
      </c>
      <c r="P736" s="30" t="s">
        <v>3838</v>
      </c>
      <c r="Q736" s="30"/>
      <c r="R736" s="19">
        <v>1</v>
      </c>
    </row>
    <row r="737" spans="1:18">
      <c r="A737" s="46">
        <v>8344</v>
      </c>
      <c r="B737" s="47">
        <v>1834401</v>
      </c>
      <c r="C737" s="47"/>
      <c r="D737" s="43" t="s">
        <v>1207</v>
      </c>
      <c r="E737" s="48" t="s">
        <v>3</v>
      </c>
      <c r="F737" s="48" t="s">
        <v>303</v>
      </c>
      <c r="G737" s="48" t="s">
        <v>1819</v>
      </c>
      <c r="H737" s="49" t="s">
        <v>1826</v>
      </c>
      <c r="I737" s="41" t="s">
        <v>1820</v>
      </c>
      <c r="J737" s="73" t="s">
        <v>1821</v>
      </c>
      <c r="K737" s="75" t="s">
        <v>1822</v>
      </c>
      <c r="L737" s="43" t="s">
        <v>3839</v>
      </c>
      <c r="M737" s="43" t="s">
        <v>3840</v>
      </c>
      <c r="N737" s="44" t="s">
        <v>1208</v>
      </c>
      <c r="O737" s="45" t="s">
        <v>1747</v>
      </c>
      <c r="P737" s="30" t="s">
        <v>2539</v>
      </c>
      <c r="Q737" s="30">
        <v>0.5</v>
      </c>
      <c r="R737" s="19">
        <v>28</v>
      </c>
    </row>
    <row r="738" spans="1:18">
      <c r="A738" s="52">
        <v>7890</v>
      </c>
      <c r="B738" s="47">
        <v>1789001</v>
      </c>
      <c r="C738" s="47"/>
      <c r="D738" s="43" t="s">
        <v>1209</v>
      </c>
      <c r="E738" s="48" t="s">
        <v>13</v>
      </c>
      <c r="F738" s="48" t="s">
        <v>303</v>
      </c>
      <c r="G738" s="48" t="s">
        <v>1819</v>
      </c>
      <c r="H738" s="49" t="s">
        <v>1677</v>
      </c>
      <c r="I738" s="41" t="s">
        <v>1820</v>
      </c>
      <c r="J738" s="73" t="s">
        <v>1821</v>
      </c>
      <c r="K738" s="75" t="s">
        <v>1822</v>
      </c>
      <c r="L738" s="43" t="s">
        <v>3841</v>
      </c>
      <c r="M738" s="43" t="s">
        <v>3842</v>
      </c>
      <c r="N738" s="44" t="s">
        <v>1210</v>
      </c>
      <c r="O738" s="45" t="s">
        <v>1682</v>
      </c>
      <c r="P738" s="30" t="s">
        <v>3843</v>
      </c>
      <c r="Q738" s="30"/>
      <c r="R738" s="19">
        <v>1</v>
      </c>
    </row>
    <row r="739" spans="1:18">
      <c r="A739" s="50">
        <v>7904</v>
      </c>
      <c r="B739" s="47">
        <v>1790401</v>
      </c>
      <c r="C739" s="47"/>
      <c r="D739" s="43" t="s">
        <v>780</v>
      </c>
      <c r="E739" s="48" t="s">
        <v>2</v>
      </c>
      <c r="F739" s="48" t="s">
        <v>336</v>
      </c>
      <c r="G739" s="48" t="s">
        <v>336</v>
      </c>
      <c r="H739" s="49" t="s">
        <v>1677</v>
      </c>
      <c r="I739" s="41" t="s">
        <v>12</v>
      </c>
      <c r="J739" s="42" t="s">
        <v>1739</v>
      </c>
      <c r="K739" s="75" t="s">
        <v>1740</v>
      </c>
      <c r="L739" s="43" t="s">
        <v>3844</v>
      </c>
      <c r="M739" s="43" t="s">
        <v>3845</v>
      </c>
      <c r="N739" s="44" t="s">
        <v>781</v>
      </c>
      <c r="O739" s="45" t="s">
        <v>1682</v>
      </c>
      <c r="P739" s="30" t="s">
        <v>3846</v>
      </c>
      <c r="Q739" s="30"/>
      <c r="R739" s="19">
        <v>1</v>
      </c>
    </row>
    <row r="740" spans="1:18">
      <c r="A740" s="46">
        <v>8493</v>
      </c>
      <c r="B740" s="47">
        <v>1849301</v>
      </c>
      <c r="C740" s="47"/>
      <c r="D740" s="43" t="s">
        <v>1441</v>
      </c>
      <c r="E740" s="48" t="s">
        <v>3</v>
      </c>
      <c r="F740" s="48" t="s">
        <v>295</v>
      </c>
      <c r="G740" s="48" t="s">
        <v>295</v>
      </c>
      <c r="H740" s="49" t="s">
        <v>1826</v>
      </c>
      <c r="I740" s="41" t="s">
        <v>20</v>
      </c>
      <c r="J740" s="42" t="s">
        <v>1756</v>
      </c>
      <c r="K740" s="75" t="s">
        <v>1757</v>
      </c>
      <c r="L740" s="43" t="s">
        <v>3847</v>
      </c>
      <c r="M740" s="43" t="s">
        <v>3848</v>
      </c>
      <c r="N740" s="44" t="s">
        <v>1442</v>
      </c>
      <c r="O740" s="45" t="s">
        <v>1747</v>
      </c>
      <c r="P740" s="30" t="s">
        <v>2994</v>
      </c>
      <c r="Q740" s="30">
        <v>0.5</v>
      </c>
      <c r="R740" s="19">
        <v>24</v>
      </c>
    </row>
    <row r="741" spans="1:18">
      <c r="A741" s="60">
        <v>4658</v>
      </c>
      <c r="B741" s="47">
        <v>1465801</v>
      </c>
      <c r="C741" s="47"/>
      <c r="D741" s="43" t="s">
        <v>1443</v>
      </c>
      <c r="E741" s="48" t="s">
        <v>2</v>
      </c>
      <c r="F741" s="48" t="s">
        <v>295</v>
      </c>
      <c r="G741" s="48" t="s">
        <v>66</v>
      </c>
      <c r="H741" s="49" t="s">
        <v>1677</v>
      </c>
      <c r="I741" s="41" t="s">
        <v>20</v>
      </c>
      <c r="J741" s="42" t="s">
        <v>1756</v>
      </c>
      <c r="K741" s="75" t="s">
        <v>1757</v>
      </c>
      <c r="L741" s="43" t="s">
        <v>3849</v>
      </c>
      <c r="M741" s="43" t="s">
        <v>3850</v>
      </c>
      <c r="N741" s="44" t="s">
        <v>1444</v>
      </c>
      <c r="O741" s="45" t="s">
        <v>1682</v>
      </c>
      <c r="P741" s="30" t="s">
        <v>3851</v>
      </c>
      <c r="Q741" s="30"/>
      <c r="R741" s="19">
        <v>1</v>
      </c>
    </row>
    <row r="742" spans="1:18">
      <c r="A742" s="46">
        <v>7959</v>
      </c>
      <c r="B742" s="47">
        <v>1795901</v>
      </c>
      <c r="C742" s="47"/>
      <c r="D742" s="43" t="s">
        <v>559</v>
      </c>
      <c r="E742" s="48" t="s">
        <v>2</v>
      </c>
      <c r="F742" s="48" t="s">
        <v>307</v>
      </c>
      <c r="G742" s="48" t="s">
        <v>336</v>
      </c>
      <c r="H742" s="49" t="s">
        <v>1677</v>
      </c>
      <c r="I742" s="41" t="s">
        <v>26</v>
      </c>
      <c r="J742" s="42" t="s">
        <v>1751</v>
      </c>
      <c r="K742" s="75" t="s">
        <v>1752</v>
      </c>
      <c r="L742" s="43" t="s">
        <v>3852</v>
      </c>
      <c r="M742" s="43" t="s">
        <v>3853</v>
      </c>
      <c r="N742" s="44" t="s">
        <v>560</v>
      </c>
      <c r="O742" s="45" t="s">
        <v>1682</v>
      </c>
      <c r="P742" s="30" t="s">
        <v>3854</v>
      </c>
      <c r="Q742" s="30"/>
      <c r="R742" s="19">
        <v>1</v>
      </c>
    </row>
    <row r="743" spans="1:18">
      <c r="A743" s="53">
        <v>8948</v>
      </c>
      <c r="B743" s="47">
        <v>1894801</v>
      </c>
      <c r="C743" s="47"/>
      <c r="D743" s="43" t="s">
        <v>561</v>
      </c>
      <c r="E743" s="48" t="s">
        <v>34</v>
      </c>
      <c r="F743" s="48" t="s">
        <v>66</v>
      </c>
      <c r="G743" s="48" t="s">
        <v>66</v>
      </c>
      <c r="H743" s="49" t="s">
        <v>1830</v>
      </c>
      <c r="I743" s="41" t="s">
        <v>23</v>
      </c>
      <c r="J743" s="42" t="s">
        <v>1784</v>
      </c>
      <c r="K743" s="75" t="s">
        <v>1785</v>
      </c>
      <c r="L743" s="43" t="s">
        <v>3855</v>
      </c>
      <c r="M743" s="43" t="s">
        <v>3856</v>
      </c>
      <c r="N743" s="44" t="s">
        <v>562</v>
      </c>
      <c r="O743" s="45" t="s">
        <v>1682</v>
      </c>
      <c r="P743" s="30" t="s">
        <v>3857</v>
      </c>
      <c r="Q743" s="30"/>
      <c r="R743" s="19">
        <v>1</v>
      </c>
    </row>
    <row r="744" spans="1:18">
      <c r="A744" s="31"/>
      <c r="B744" s="31"/>
      <c r="C744" s="31"/>
      <c r="D744" s="32"/>
      <c r="E744" s="19"/>
      <c r="F744" s="19"/>
      <c r="G744" s="19"/>
      <c r="H744" s="22"/>
      <c r="I744" s="32"/>
      <c r="K744" s="33"/>
    </row>
    <row r="745" spans="1:18">
      <c r="A745" s="31"/>
      <c r="B745" s="31"/>
      <c r="C745" s="31"/>
      <c r="D745" s="32"/>
      <c r="E745" s="19"/>
      <c r="F745" s="19"/>
      <c r="G745" s="19"/>
      <c r="H745" s="22"/>
      <c r="I745" s="32"/>
      <c r="K745" s="33"/>
    </row>
    <row r="746" spans="1:18">
      <c r="A746" s="31"/>
      <c r="B746" s="31"/>
      <c r="C746" s="31"/>
      <c r="D746" s="32"/>
      <c r="E746" s="19"/>
      <c r="F746" s="19"/>
      <c r="G746" s="19"/>
      <c r="H746" s="22"/>
      <c r="I746" s="32"/>
      <c r="K746" s="33"/>
    </row>
    <row r="747" spans="1:18">
      <c r="A747" s="31"/>
      <c r="B747" s="31"/>
      <c r="C747" s="31"/>
      <c r="D747" s="32"/>
      <c r="E747" s="19"/>
      <c r="F747" s="19"/>
      <c r="G747" s="19"/>
      <c r="H747" s="22"/>
      <c r="I747" s="32"/>
      <c r="K747" s="33"/>
    </row>
    <row r="748" spans="1:18">
      <c r="A748" s="31"/>
      <c r="B748" s="31"/>
      <c r="C748" s="31"/>
      <c r="D748" s="32"/>
      <c r="E748" s="19"/>
      <c r="F748" s="19"/>
      <c r="G748" s="19"/>
      <c r="H748" s="22"/>
      <c r="I748" s="32"/>
      <c r="K748" s="33"/>
    </row>
    <row r="749" spans="1:18">
      <c r="A749" s="31"/>
      <c r="B749" s="31"/>
      <c r="C749" s="31"/>
      <c r="D749" s="32"/>
      <c r="E749" s="19"/>
      <c r="F749" s="19"/>
      <c r="G749" s="19"/>
      <c r="H749" s="22"/>
      <c r="I749" s="32"/>
      <c r="K749" s="33"/>
    </row>
    <row r="750" spans="1:18">
      <c r="A750" s="31"/>
      <c r="B750" s="31"/>
      <c r="C750" s="31"/>
      <c r="D750" s="32"/>
      <c r="E750" s="19"/>
      <c r="F750" s="19"/>
      <c r="G750" s="19"/>
      <c r="H750" s="22"/>
      <c r="I750" s="32"/>
      <c r="K750" s="33"/>
    </row>
    <row r="751" spans="1:18">
      <c r="A751" s="31"/>
      <c r="B751" s="31"/>
      <c r="C751" s="31"/>
      <c r="D751" s="32"/>
      <c r="E751" s="19"/>
      <c r="F751" s="19"/>
      <c r="G751" s="19"/>
      <c r="H751" s="22"/>
      <c r="I751" s="32"/>
      <c r="K751" s="33"/>
    </row>
    <row r="752" spans="1:18">
      <c r="A752" s="31"/>
      <c r="B752" s="31"/>
      <c r="C752" s="31"/>
      <c r="D752" s="32"/>
      <c r="E752" s="19"/>
      <c r="F752" s="19"/>
      <c r="G752" s="19"/>
      <c r="H752" s="22"/>
      <c r="I752" s="32"/>
      <c r="K752" s="33"/>
    </row>
    <row r="753" spans="1:11">
      <c r="A753" s="31"/>
      <c r="B753" s="31"/>
      <c r="C753" s="31"/>
      <c r="D753" s="32"/>
      <c r="E753" s="19"/>
      <c r="F753" s="19"/>
      <c r="G753" s="19"/>
      <c r="H753" s="22"/>
      <c r="I753" s="32"/>
      <c r="K753" s="33"/>
    </row>
    <row r="754" spans="1:11">
      <c r="A754" s="19"/>
      <c r="B754" s="19"/>
      <c r="C754" s="19"/>
      <c r="D754" s="23"/>
      <c r="E754" s="19"/>
      <c r="F754" s="19"/>
      <c r="G754" s="19"/>
      <c r="H754" s="22"/>
      <c r="I754" s="23"/>
      <c r="K754" s="22"/>
    </row>
    <row r="755" spans="1:11">
      <c r="A755" s="19"/>
      <c r="B755" s="19"/>
      <c r="C755" s="19"/>
      <c r="D755" s="23"/>
      <c r="E755" s="19"/>
      <c r="F755" s="19"/>
      <c r="G755" s="19"/>
      <c r="H755" s="22"/>
      <c r="I755" s="23"/>
      <c r="K755" s="22"/>
    </row>
    <row r="756" spans="1:11">
      <c r="A756" s="19"/>
      <c r="B756" s="19"/>
      <c r="C756" s="19"/>
      <c r="D756" s="23"/>
      <c r="E756" s="19"/>
      <c r="F756" s="19"/>
      <c r="G756" s="19"/>
      <c r="H756" s="22"/>
      <c r="I756" s="23"/>
      <c r="K756" s="22"/>
    </row>
    <row r="757" spans="1:11">
      <c r="A757" s="19"/>
      <c r="B757" s="19"/>
      <c r="C757" s="19"/>
      <c r="D757" s="23"/>
      <c r="E757" s="19"/>
      <c r="F757" s="19"/>
      <c r="G757" s="19"/>
      <c r="H757" s="22"/>
      <c r="I757" s="23"/>
      <c r="K757" s="22"/>
    </row>
    <row r="758" spans="1:11">
      <c r="A758" s="19"/>
      <c r="B758" s="19"/>
      <c r="C758" s="19"/>
      <c r="D758" s="23"/>
      <c r="E758" s="19"/>
      <c r="F758" s="19"/>
      <c r="G758" s="19"/>
      <c r="H758" s="22"/>
      <c r="I758" s="23"/>
      <c r="K758" s="22"/>
    </row>
    <row r="759" spans="1:11">
      <c r="A759" s="19"/>
      <c r="B759" s="19"/>
      <c r="C759" s="19"/>
      <c r="D759" s="23"/>
      <c r="E759" s="19"/>
      <c r="F759" s="19"/>
      <c r="G759" s="19"/>
      <c r="H759" s="22"/>
      <c r="I759" s="23"/>
      <c r="K759" s="22"/>
    </row>
    <row r="760" spans="1:11">
      <c r="A760" s="19"/>
      <c r="B760" s="19"/>
      <c r="C760" s="19"/>
      <c r="D760" s="23"/>
      <c r="E760" s="19"/>
      <c r="F760" s="19"/>
      <c r="G760" s="19"/>
      <c r="H760" s="22"/>
      <c r="I760" s="23"/>
      <c r="K760" s="22"/>
    </row>
    <row r="761" spans="1:11">
      <c r="A761" s="19"/>
      <c r="B761" s="19"/>
      <c r="C761" s="19"/>
      <c r="D761" s="23"/>
      <c r="E761" s="19"/>
      <c r="F761" s="19"/>
      <c r="G761" s="19"/>
      <c r="H761" s="22"/>
      <c r="I761" s="23"/>
      <c r="K761" s="22"/>
    </row>
    <row r="762" spans="1:11">
      <c r="A762" s="19"/>
      <c r="B762" s="19"/>
      <c r="C762" s="19"/>
      <c r="D762" s="23"/>
      <c r="E762" s="19"/>
      <c r="F762" s="19"/>
      <c r="G762" s="19"/>
      <c r="H762" s="22"/>
      <c r="I762" s="23"/>
      <c r="K762" s="22"/>
    </row>
    <row r="763" spans="1:11">
      <c r="A763" s="19"/>
      <c r="B763" s="19"/>
      <c r="C763" s="19"/>
      <c r="D763" s="23"/>
      <c r="E763" s="19"/>
      <c r="F763" s="19"/>
      <c r="G763" s="19"/>
      <c r="H763" s="22"/>
      <c r="I763" s="23"/>
      <c r="K763" s="22"/>
    </row>
    <row r="764" spans="1:11">
      <c r="A764" s="19"/>
      <c r="B764" s="19"/>
      <c r="C764" s="19"/>
      <c r="D764" s="23"/>
      <c r="E764" s="19"/>
      <c r="F764" s="19"/>
      <c r="G764" s="19"/>
      <c r="H764" s="22"/>
      <c r="I764" s="23"/>
      <c r="K764" s="22"/>
    </row>
    <row r="765" spans="1:11">
      <c r="A765" s="19"/>
      <c r="B765" s="19"/>
      <c r="C765" s="19"/>
      <c r="D765" s="23"/>
      <c r="E765" s="19"/>
      <c r="F765" s="19"/>
      <c r="G765" s="19"/>
      <c r="H765" s="22"/>
      <c r="I765" s="23"/>
      <c r="K765" s="22"/>
    </row>
    <row r="766" spans="1:11">
      <c r="A766" s="19"/>
      <c r="B766" s="19"/>
      <c r="C766" s="19"/>
      <c r="D766" s="23"/>
      <c r="E766" s="19"/>
      <c r="F766" s="19"/>
      <c r="G766" s="19"/>
      <c r="H766" s="22"/>
      <c r="I766" s="23"/>
      <c r="K766" s="22"/>
    </row>
    <row r="767" spans="1:11">
      <c r="A767" s="19"/>
      <c r="B767" s="19"/>
      <c r="C767" s="19"/>
      <c r="D767" s="23"/>
      <c r="E767" s="19"/>
      <c r="F767" s="19"/>
      <c r="G767" s="19"/>
      <c r="H767" s="22"/>
      <c r="I767" s="23"/>
      <c r="K767" s="22"/>
    </row>
    <row r="768" spans="1:11">
      <c r="A768" s="19"/>
      <c r="B768" s="19"/>
      <c r="C768" s="19"/>
      <c r="D768" s="23"/>
      <c r="E768" s="19"/>
      <c r="F768" s="19"/>
      <c r="G768" s="19"/>
      <c r="H768" s="22"/>
      <c r="I768" s="23"/>
      <c r="K768" s="22"/>
    </row>
    <row r="769" spans="4:19" s="19" customFormat="1">
      <c r="D769" s="23"/>
      <c r="H769" s="22"/>
      <c r="I769" s="23"/>
      <c r="J769" s="29"/>
      <c r="K769" s="22"/>
      <c r="L769" s="30"/>
      <c r="M769" s="30"/>
      <c r="O769" s="22"/>
      <c r="S769" s="23"/>
    </row>
    <row r="770" spans="4:19" s="19" customFormat="1">
      <c r="D770" s="23"/>
      <c r="H770" s="22"/>
      <c r="I770" s="23"/>
      <c r="J770" s="29"/>
      <c r="K770" s="22"/>
      <c r="L770" s="30"/>
      <c r="M770" s="30"/>
      <c r="O770" s="22"/>
      <c r="S770" s="23"/>
    </row>
    <row r="771" spans="4:19" s="19" customFormat="1">
      <c r="D771" s="23"/>
      <c r="H771" s="22"/>
      <c r="I771" s="23"/>
      <c r="J771" s="29"/>
      <c r="K771" s="22"/>
      <c r="L771" s="30"/>
      <c r="M771" s="30"/>
      <c r="O771" s="22"/>
      <c r="S771" s="23"/>
    </row>
    <row r="772" spans="4:19" s="19" customFormat="1">
      <c r="D772" s="23"/>
      <c r="H772" s="22"/>
      <c r="I772" s="23"/>
      <c r="J772" s="29"/>
      <c r="K772" s="22"/>
      <c r="L772" s="30"/>
      <c r="M772" s="30"/>
      <c r="O772" s="22"/>
      <c r="S772" s="23"/>
    </row>
    <row r="773" spans="4:19" s="19" customFormat="1">
      <c r="D773" s="23"/>
      <c r="H773" s="22"/>
      <c r="I773" s="23"/>
      <c r="J773" s="29"/>
      <c r="K773" s="22"/>
      <c r="L773" s="30"/>
      <c r="M773" s="30"/>
      <c r="O773" s="22"/>
      <c r="S773" s="23"/>
    </row>
    <row r="774" spans="4:19" s="19" customFormat="1">
      <c r="D774" s="23"/>
      <c r="H774" s="22"/>
      <c r="I774" s="23"/>
      <c r="J774" s="29"/>
      <c r="K774" s="22"/>
      <c r="L774" s="30"/>
      <c r="M774" s="30"/>
      <c r="O774" s="22"/>
      <c r="S774" s="23"/>
    </row>
    <row r="775" spans="4:19" s="19" customFormat="1">
      <c r="D775" s="23"/>
      <c r="H775" s="22"/>
      <c r="I775" s="23"/>
      <c r="J775" s="29"/>
      <c r="K775" s="22"/>
      <c r="L775" s="30"/>
      <c r="M775" s="30"/>
      <c r="O775" s="22"/>
      <c r="S775" s="23"/>
    </row>
    <row r="776" spans="4:19" s="19" customFormat="1">
      <c r="D776" s="23"/>
      <c r="H776" s="22"/>
      <c r="I776" s="23"/>
      <c r="J776" s="29"/>
      <c r="K776" s="22"/>
      <c r="L776" s="30"/>
      <c r="M776" s="30"/>
      <c r="O776" s="22"/>
      <c r="S776" s="23"/>
    </row>
    <row r="777" spans="4:19" s="19" customFormat="1">
      <c r="D777" s="23"/>
      <c r="H777" s="22"/>
      <c r="I777" s="23"/>
      <c r="J777" s="29"/>
      <c r="K777" s="22"/>
      <c r="L777" s="30"/>
      <c r="M777" s="30"/>
      <c r="O777" s="22"/>
      <c r="S777" s="23"/>
    </row>
    <row r="778" spans="4:19" s="19" customFormat="1">
      <c r="D778" s="23"/>
      <c r="H778" s="22"/>
      <c r="I778" s="23"/>
      <c r="J778" s="29"/>
      <c r="K778" s="22"/>
      <c r="L778" s="30"/>
      <c r="M778" s="30"/>
      <c r="O778" s="22"/>
      <c r="S778" s="23"/>
    </row>
    <row r="779" spans="4:19" s="19" customFormat="1">
      <c r="D779" s="23"/>
      <c r="H779" s="22"/>
      <c r="I779" s="23"/>
      <c r="J779" s="29"/>
      <c r="K779" s="22"/>
      <c r="L779" s="30"/>
      <c r="M779" s="30"/>
      <c r="O779" s="22"/>
      <c r="S779" s="23"/>
    </row>
    <row r="780" spans="4:19" s="19" customFormat="1">
      <c r="D780" s="23"/>
      <c r="H780" s="22"/>
      <c r="I780" s="23"/>
      <c r="J780" s="29"/>
      <c r="K780" s="22"/>
      <c r="L780" s="30"/>
      <c r="M780" s="30"/>
      <c r="O780" s="22"/>
      <c r="S780" s="23"/>
    </row>
    <row r="781" spans="4:19" s="19" customFormat="1">
      <c r="D781" s="23"/>
      <c r="H781" s="22"/>
      <c r="I781" s="23"/>
      <c r="J781" s="29"/>
      <c r="K781" s="22"/>
      <c r="L781" s="30"/>
      <c r="M781" s="30"/>
      <c r="O781" s="22"/>
      <c r="S781" s="23"/>
    </row>
    <row r="782" spans="4:19" s="19" customFormat="1">
      <c r="D782" s="23"/>
      <c r="H782" s="22"/>
      <c r="I782" s="23"/>
      <c r="J782" s="29"/>
      <c r="K782" s="22"/>
      <c r="L782" s="30"/>
      <c r="M782" s="30"/>
      <c r="O782" s="22"/>
      <c r="S782" s="23"/>
    </row>
    <row r="783" spans="4:19" s="19" customFormat="1">
      <c r="D783" s="23"/>
      <c r="H783" s="22"/>
      <c r="I783" s="23"/>
      <c r="J783" s="29"/>
      <c r="K783" s="22"/>
      <c r="L783" s="30"/>
      <c r="M783" s="30"/>
      <c r="O783" s="22"/>
      <c r="S783" s="23"/>
    </row>
    <row r="784" spans="4:19" s="19" customFormat="1">
      <c r="D784" s="23"/>
      <c r="H784" s="22"/>
      <c r="I784" s="23"/>
      <c r="J784" s="29"/>
      <c r="K784" s="22"/>
      <c r="L784" s="30"/>
      <c r="M784" s="30"/>
      <c r="O784" s="22"/>
      <c r="S784" s="23"/>
    </row>
    <row r="785" spans="4:19" s="19" customFormat="1">
      <c r="D785" s="23"/>
      <c r="H785" s="22"/>
      <c r="I785" s="23"/>
      <c r="J785" s="29"/>
      <c r="K785" s="22"/>
      <c r="L785" s="30"/>
      <c r="M785" s="30"/>
      <c r="O785" s="22"/>
      <c r="S785" s="23"/>
    </row>
    <row r="786" spans="4:19" s="19" customFormat="1">
      <c r="D786" s="23"/>
      <c r="H786" s="22"/>
      <c r="I786" s="23"/>
      <c r="J786" s="29"/>
      <c r="K786" s="22"/>
      <c r="L786" s="30"/>
      <c r="M786" s="30"/>
      <c r="O786" s="22"/>
      <c r="S786" s="23"/>
    </row>
    <row r="787" spans="4:19" s="19" customFormat="1">
      <c r="D787" s="23"/>
      <c r="H787" s="22"/>
      <c r="I787" s="23"/>
      <c r="J787" s="29"/>
      <c r="K787" s="22"/>
      <c r="L787" s="30"/>
      <c r="M787" s="30"/>
      <c r="O787" s="22"/>
      <c r="S787" s="23"/>
    </row>
    <row r="788" spans="4:19" s="19" customFormat="1">
      <c r="D788" s="23"/>
      <c r="H788" s="22"/>
      <c r="I788" s="23"/>
      <c r="J788" s="29"/>
      <c r="K788" s="22"/>
      <c r="L788" s="30"/>
      <c r="M788" s="30"/>
      <c r="O788" s="22"/>
      <c r="S788" s="23"/>
    </row>
    <row r="789" spans="4:19" s="19" customFormat="1">
      <c r="D789" s="23"/>
      <c r="H789" s="22"/>
      <c r="I789" s="23"/>
      <c r="J789" s="29"/>
      <c r="K789" s="22"/>
      <c r="L789" s="30"/>
      <c r="M789" s="30"/>
      <c r="O789" s="22"/>
      <c r="S789" s="23"/>
    </row>
    <row r="790" spans="4:19" s="19" customFormat="1">
      <c r="D790" s="23"/>
      <c r="H790" s="22"/>
      <c r="I790" s="23"/>
      <c r="J790" s="29"/>
      <c r="K790" s="22"/>
      <c r="L790" s="30"/>
      <c r="M790" s="30"/>
      <c r="O790" s="22"/>
      <c r="S790" s="23"/>
    </row>
    <row r="791" spans="4:19" s="19" customFormat="1">
      <c r="D791" s="23"/>
      <c r="H791" s="22"/>
      <c r="I791" s="23"/>
      <c r="J791" s="29"/>
      <c r="K791" s="22"/>
      <c r="L791" s="30"/>
      <c r="M791" s="30"/>
      <c r="O791" s="22"/>
      <c r="S791" s="23"/>
    </row>
    <row r="792" spans="4:19" s="19" customFormat="1">
      <c r="D792" s="23"/>
      <c r="H792" s="22"/>
      <c r="I792" s="23"/>
      <c r="J792" s="29"/>
      <c r="K792" s="22"/>
      <c r="L792" s="30"/>
      <c r="M792" s="30"/>
      <c r="O792" s="22"/>
      <c r="S792" s="23"/>
    </row>
    <row r="793" spans="4:19" s="19" customFormat="1">
      <c r="D793" s="23"/>
      <c r="H793" s="22"/>
      <c r="I793" s="23"/>
      <c r="J793" s="29"/>
      <c r="K793" s="22"/>
      <c r="L793" s="30"/>
      <c r="M793" s="30"/>
      <c r="O793" s="22"/>
      <c r="S793" s="23"/>
    </row>
    <row r="794" spans="4:19" s="19" customFormat="1">
      <c r="D794" s="23"/>
      <c r="H794" s="22"/>
      <c r="I794" s="23"/>
      <c r="J794" s="29"/>
      <c r="K794" s="22"/>
      <c r="L794" s="30"/>
      <c r="M794" s="30"/>
      <c r="O794" s="22"/>
      <c r="S794" s="23"/>
    </row>
    <row r="795" spans="4:19" s="19" customFormat="1">
      <c r="D795" s="23"/>
      <c r="H795" s="22"/>
      <c r="I795" s="23"/>
      <c r="J795" s="29"/>
      <c r="K795" s="22"/>
      <c r="L795" s="30"/>
      <c r="M795" s="30"/>
      <c r="O795" s="22"/>
      <c r="S795" s="23"/>
    </row>
    <row r="796" spans="4:19" s="19" customFormat="1">
      <c r="D796" s="23"/>
      <c r="H796" s="22"/>
      <c r="I796" s="23"/>
      <c r="J796" s="29"/>
      <c r="K796" s="22"/>
      <c r="L796" s="30"/>
      <c r="M796" s="30"/>
      <c r="O796" s="22"/>
      <c r="S796" s="23"/>
    </row>
    <row r="797" spans="4:19" s="19" customFormat="1">
      <c r="D797" s="23"/>
      <c r="H797" s="22"/>
      <c r="I797" s="23"/>
      <c r="J797" s="29"/>
      <c r="K797" s="22"/>
      <c r="L797" s="30"/>
      <c r="M797" s="30"/>
      <c r="O797" s="22"/>
      <c r="S797" s="23"/>
    </row>
    <row r="798" spans="4:19" s="19" customFormat="1">
      <c r="D798" s="23"/>
      <c r="H798" s="22"/>
      <c r="I798" s="23"/>
      <c r="J798" s="29"/>
      <c r="K798" s="22"/>
      <c r="L798" s="30"/>
      <c r="M798" s="30"/>
      <c r="O798" s="22"/>
      <c r="S798" s="23"/>
    </row>
    <row r="799" spans="4:19" s="19" customFormat="1">
      <c r="D799" s="23"/>
      <c r="H799" s="22"/>
      <c r="I799" s="23"/>
      <c r="J799" s="29"/>
      <c r="K799" s="22"/>
      <c r="L799" s="30"/>
      <c r="M799" s="30"/>
      <c r="O799" s="22"/>
      <c r="S799" s="23"/>
    </row>
    <row r="800" spans="4:19" s="19" customFormat="1">
      <c r="D800" s="23"/>
      <c r="H800" s="22"/>
      <c r="I800" s="23"/>
      <c r="J800" s="29"/>
      <c r="K800" s="22"/>
      <c r="L800" s="30"/>
      <c r="M800" s="30"/>
      <c r="O800" s="22"/>
      <c r="S800" s="23"/>
    </row>
    <row r="801" spans="4:19" s="19" customFormat="1">
      <c r="D801" s="23"/>
      <c r="H801" s="22"/>
      <c r="I801" s="23"/>
      <c r="J801" s="29"/>
      <c r="K801" s="22"/>
      <c r="L801" s="30"/>
      <c r="M801" s="30"/>
      <c r="O801" s="22"/>
      <c r="S801" s="23"/>
    </row>
    <row r="802" spans="4:19" s="19" customFormat="1">
      <c r="D802" s="23"/>
      <c r="H802" s="22"/>
      <c r="I802" s="23"/>
      <c r="J802" s="29"/>
      <c r="K802" s="22"/>
      <c r="L802" s="30"/>
      <c r="M802" s="30"/>
      <c r="O802" s="22"/>
      <c r="S802" s="23"/>
    </row>
    <row r="803" spans="4:19" s="19" customFormat="1">
      <c r="D803" s="23"/>
      <c r="H803" s="22"/>
      <c r="I803" s="23"/>
      <c r="J803" s="29"/>
      <c r="K803" s="22"/>
      <c r="L803" s="30"/>
      <c r="M803" s="30"/>
      <c r="O803" s="22"/>
      <c r="S803" s="23"/>
    </row>
    <row r="804" spans="4:19" s="19" customFormat="1">
      <c r="D804" s="23"/>
      <c r="H804" s="22"/>
      <c r="I804" s="23"/>
      <c r="J804" s="29"/>
      <c r="K804" s="22"/>
      <c r="L804" s="30"/>
      <c r="M804" s="30"/>
      <c r="O804" s="22"/>
      <c r="S804" s="23"/>
    </row>
    <row r="805" spans="4:19" s="19" customFormat="1">
      <c r="D805" s="23"/>
      <c r="H805" s="22"/>
      <c r="I805" s="23"/>
      <c r="J805" s="29"/>
      <c r="K805" s="22"/>
      <c r="L805" s="30"/>
      <c r="M805" s="30"/>
      <c r="O805" s="22"/>
      <c r="S805" s="23"/>
    </row>
    <row r="806" spans="4:19" s="19" customFormat="1">
      <c r="D806" s="23"/>
      <c r="H806" s="22"/>
      <c r="I806" s="23"/>
      <c r="J806" s="29"/>
      <c r="K806" s="22"/>
      <c r="L806" s="30"/>
      <c r="M806" s="30"/>
      <c r="O806" s="22"/>
      <c r="S806" s="23"/>
    </row>
    <row r="807" spans="4:19" s="19" customFormat="1">
      <c r="D807" s="23"/>
      <c r="H807" s="22"/>
      <c r="I807" s="23"/>
      <c r="J807" s="29"/>
      <c r="K807" s="22"/>
      <c r="L807" s="30"/>
      <c r="M807" s="30"/>
      <c r="O807" s="22"/>
      <c r="S807" s="23"/>
    </row>
    <row r="808" spans="4:19" s="19" customFormat="1">
      <c r="D808" s="23"/>
      <c r="H808" s="22"/>
      <c r="I808" s="23"/>
      <c r="J808" s="29"/>
      <c r="K808" s="22"/>
      <c r="L808" s="30"/>
      <c r="M808" s="30"/>
      <c r="O808" s="22"/>
      <c r="S808" s="23"/>
    </row>
    <row r="809" spans="4:19" s="19" customFormat="1">
      <c r="D809" s="23"/>
      <c r="H809" s="22"/>
      <c r="I809" s="23"/>
      <c r="J809" s="29"/>
      <c r="K809" s="22"/>
      <c r="L809" s="30"/>
      <c r="M809" s="30"/>
      <c r="O809" s="22"/>
      <c r="S809" s="23"/>
    </row>
    <row r="810" spans="4:19" s="19" customFormat="1">
      <c r="D810" s="23"/>
      <c r="H810" s="22"/>
      <c r="I810" s="23"/>
      <c r="J810" s="29"/>
      <c r="K810" s="22"/>
      <c r="L810" s="30"/>
      <c r="M810" s="30"/>
      <c r="O810" s="22"/>
      <c r="S810" s="23"/>
    </row>
    <row r="811" spans="4:19" s="19" customFormat="1">
      <c r="D811" s="23"/>
      <c r="H811" s="22"/>
      <c r="I811" s="23"/>
      <c r="J811" s="29"/>
      <c r="K811" s="22"/>
      <c r="L811" s="30"/>
      <c r="M811" s="30"/>
      <c r="O811" s="22"/>
      <c r="S811" s="23"/>
    </row>
    <row r="812" spans="4:19" s="19" customFormat="1">
      <c r="D812" s="23"/>
      <c r="H812" s="22"/>
      <c r="I812" s="23"/>
      <c r="J812" s="29"/>
      <c r="K812" s="22"/>
      <c r="L812" s="30"/>
      <c r="M812" s="30"/>
      <c r="O812" s="22"/>
      <c r="S812" s="23"/>
    </row>
    <row r="813" spans="4:19" s="19" customFormat="1">
      <c r="D813" s="23"/>
      <c r="H813" s="22"/>
      <c r="I813" s="23"/>
      <c r="J813" s="29"/>
      <c r="K813" s="22"/>
      <c r="L813" s="30"/>
      <c r="M813" s="30"/>
      <c r="O813" s="22"/>
      <c r="S813" s="23"/>
    </row>
    <row r="814" spans="4:19" s="19" customFormat="1">
      <c r="D814" s="23"/>
      <c r="H814" s="22"/>
      <c r="I814" s="23"/>
      <c r="J814" s="29"/>
      <c r="K814" s="22"/>
      <c r="L814" s="30"/>
      <c r="M814" s="30"/>
      <c r="O814" s="22"/>
      <c r="S814" s="23"/>
    </row>
    <row r="815" spans="4:19" s="19" customFormat="1">
      <c r="D815" s="23"/>
      <c r="H815" s="22"/>
      <c r="I815" s="23"/>
      <c r="J815" s="29"/>
      <c r="K815" s="22"/>
      <c r="L815" s="30"/>
      <c r="M815" s="30"/>
      <c r="O815" s="22"/>
      <c r="S815" s="23"/>
    </row>
    <row r="816" spans="4:19" s="19" customFormat="1">
      <c r="D816" s="23"/>
      <c r="H816" s="22"/>
      <c r="I816" s="23"/>
      <c r="J816" s="29"/>
      <c r="K816" s="22"/>
      <c r="L816" s="30"/>
      <c r="M816" s="30"/>
      <c r="O816" s="22"/>
      <c r="S816" s="23"/>
    </row>
    <row r="817" spans="4:19" s="19" customFormat="1">
      <c r="D817" s="23"/>
      <c r="H817" s="22"/>
      <c r="I817" s="23"/>
      <c r="J817" s="29"/>
      <c r="K817" s="22"/>
      <c r="L817" s="30"/>
      <c r="M817" s="30"/>
      <c r="O817" s="22"/>
      <c r="S817" s="23"/>
    </row>
    <row r="818" spans="4:19" s="19" customFormat="1">
      <c r="D818" s="23"/>
      <c r="H818" s="22"/>
      <c r="I818" s="23"/>
      <c r="J818" s="29"/>
      <c r="K818" s="22"/>
      <c r="L818" s="30"/>
      <c r="M818" s="30"/>
      <c r="O818" s="22"/>
      <c r="S818" s="23"/>
    </row>
    <row r="819" spans="4:19" s="19" customFormat="1">
      <c r="D819" s="23"/>
      <c r="H819" s="22"/>
      <c r="I819" s="23"/>
      <c r="J819" s="29"/>
      <c r="K819" s="22"/>
      <c r="L819" s="30"/>
      <c r="M819" s="30"/>
      <c r="O819" s="22"/>
      <c r="S819" s="23"/>
    </row>
    <row r="820" spans="4:19" s="19" customFormat="1">
      <c r="D820" s="23"/>
      <c r="H820" s="22"/>
      <c r="I820" s="23"/>
      <c r="J820" s="29"/>
      <c r="K820" s="22"/>
      <c r="L820" s="30"/>
      <c r="M820" s="30"/>
      <c r="O820" s="22"/>
      <c r="S820" s="23"/>
    </row>
    <row r="821" spans="4:19" s="19" customFormat="1">
      <c r="D821" s="23"/>
      <c r="H821" s="22"/>
      <c r="I821" s="23"/>
      <c r="J821" s="29"/>
      <c r="K821" s="22"/>
      <c r="L821" s="30"/>
      <c r="M821" s="30"/>
      <c r="O821" s="22"/>
      <c r="S821" s="23"/>
    </row>
    <row r="822" spans="4:19" s="19" customFormat="1">
      <c r="D822" s="23"/>
      <c r="H822" s="22"/>
      <c r="I822" s="23"/>
      <c r="J822" s="29"/>
      <c r="K822" s="22"/>
      <c r="L822" s="30"/>
      <c r="M822" s="30"/>
      <c r="O822" s="22"/>
      <c r="S822" s="23"/>
    </row>
    <row r="823" spans="4:19" s="19" customFormat="1">
      <c r="D823" s="23"/>
      <c r="H823" s="22"/>
      <c r="I823" s="23"/>
      <c r="J823" s="29"/>
      <c r="K823" s="22"/>
      <c r="L823" s="30"/>
      <c r="M823" s="30"/>
      <c r="O823" s="22"/>
      <c r="S823" s="23"/>
    </row>
    <row r="824" spans="4:19" s="19" customFormat="1">
      <c r="D824" s="23"/>
      <c r="H824" s="22"/>
      <c r="I824" s="23"/>
      <c r="J824" s="29"/>
      <c r="K824" s="22"/>
      <c r="L824" s="30"/>
      <c r="M824" s="30"/>
      <c r="O824" s="22"/>
      <c r="S824" s="23"/>
    </row>
    <row r="825" spans="4:19" s="19" customFormat="1">
      <c r="D825" s="23"/>
      <c r="H825" s="22"/>
      <c r="I825" s="23"/>
      <c r="J825" s="29"/>
      <c r="K825" s="22"/>
      <c r="L825" s="30"/>
      <c r="M825" s="30"/>
      <c r="O825" s="22"/>
      <c r="S825" s="23"/>
    </row>
    <row r="826" spans="4:19" s="19" customFormat="1">
      <c r="D826" s="23"/>
      <c r="H826" s="22"/>
      <c r="I826" s="23"/>
      <c r="J826" s="29"/>
      <c r="K826" s="22"/>
      <c r="L826" s="30"/>
      <c r="M826" s="30"/>
      <c r="O826" s="22"/>
      <c r="S826" s="23"/>
    </row>
    <row r="827" spans="4:19" s="19" customFormat="1">
      <c r="D827" s="23"/>
      <c r="H827" s="22"/>
      <c r="I827" s="23"/>
      <c r="J827" s="29"/>
      <c r="K827" s="22"/>
      <c r="L827" s="30"/>
      <c r="M827" s="30"/>
      <c r="O827" s="22"/>
      <c r="S827" s="23"/>
    </row>
    <row r="828" spans="4:19" s="19" customFormat="1">
      <c r="D828" s="23"/>
      <c r="H828" s="22"/>
      <c r="I828" s="23"/>
      <c r="J828" s="29"/>
      <c r="K828" s="22"/>
      <c r="L828" s="30"/>
      <c r="M828" s="30"/>
      <c r="O828" s="22"/>
      <c r="S828" s="23"/>
    </row>
    <row r="829" spans="4:19" s="19" customFormat="1">
      <c r="D829" s="23"/>
      <c r="H829" s="22"/>
      <c r="I829" s="23"/>
      <c r="J829" s="29"/>
      <c r="K829" s="22"/>
      <c r="L829" s="30"/>
      <c r="M829" s="30"/>
      <c r="O829" s="22"/>
      <c r="S829" s="23"/>
    </row>
    <row r="830" spans="4:19" s="19" customFormat="1">
      <c r="D830" s="23"/>
      <c r="H830" s="22"/>
      <c r="I830" s="23"/>
      <c r="J830" s="29"/>
      <c r="K830" s="22"/>
      <c r="L830" s="30"/>
      <c r="M830" s="30"/>
      <c r="O830" s="22"/>
      <c r="S830" s="23"/>
    </row>
    <row r="831" spans="4:19" s="19" customFormat="1">
      <c r="D831" s="23"/>
      <c r="H831" s="22"/>
      <c r="I831" s="23"/>
      <c r="J831" s="29"/>
      <c r="K831" s="22"/>
      <c r="L831" s="30"/>
      <c r="M831" s="30"/>
      <c r="O831" s="22"/>
      <c r="S831" s="23"/>
    </row>
    <row r="832" spans="4:19" s="19" customFormat="1">
      <c r="D832" s="23"/>
      <c r="H832" s="22"/>
      <c r="I832" s="23"/>
      <c r="J832" s="29"/>
      <c r="K832" s="22"/>
      <c r="L832" s="30"/>
      <c r="M832" s="30"/>
      <c r="O832" s="22"/>
      <c r="S832" s="23"/>
    </row>
    <row r="833" spans="4:19" s="19" customFormat="1">
      <c r="D833" s="23"/>
      <c r="H833" s="22"/>
      <c r="I833" s="23"/>
      <c r="J833" s="29"/>
      <c r="K833" s="22"/>
      <c r="L833" s="30"/>
      <c r="M833" s="30"/>
      <c r="O833" s="22"/>
      <c r="S833" s="23"/>
    </row>
    <row r="834" spans="4:19" s="19" customFormat="1">
      <c r="D834" s="23"/>
      <c r="H834" s="22"/>
      <c r="I834" s="23"/>
      <c r="J834" s="29"/>
      <c r="K834" s="22"/>
      <c r="L834" s="30"/>
      <c r="M834" s="30"/>
      <c r="O834" s="22"/>
      <c r="S834" s="23"/>
    </row>
    <row r="835" spans="4:19" s="19" customFormat="1">
      <c r="D835" s="23"/>
      <c r="H835" s="22"/>
      <c r="I835" s="23"/>
      <c r="J835" s="29"/>
      <c r="K835" s="22"/>
      <c r="L835" s="30"/>
      <c r="M835" s="30"/>
      <c r="O835" s="22"/>
      <c r="S835" s="23"/>
    </row>
    <row r="836" spans="4:19" s="19" customFormat="1">
      <c r="D836" s="23"/>
      <c r="H836" s="22"/>
      <c r="I836" s="23"/>
      <c r="J836" s="29"/>
      <c r="K836" s="22"/>
      <c r="L836" s="30"/>
      <c r="M836" s="30"/>
      <c r="O836" s="22"/>
      <c r="S836" s="23"/>
    </row>
    <row r="837" spans="4:19" s="19" customFormat="1">
      <c r="D837" s="23"/>
      <c r="H837" s="22"/>
      <c r="I837" s="23"/>
      <c r="J837" s="29"/>
      <c r="K837" s="22"/>
      <c r="L837" s="30"/>
      <c r="M837" s="30"/>
      <c r="O837" s="22"/>
      <c r="S837" s="23"/>
    </row>
    <row r="838" spans="4:19" s="19" customFormat="1">
      <c r="D838" s="23"/>
      <c r="H838" s="22"/>
      <c r="I838" s="23"/>
      <c r="J838" s="29"/>
      <c r="K838" s="22"/>
      <c r="L838" s="30"/>
      <c r="M838" s="30"/>
      <c r="O838" s="22"/>
      <c r="S838" s="23"/>
    </row>
    <row r="839" spans="4:19" s="19" customFormat="1">
      <c r="D839" s="23"/>
      <c r="H839" s="22"/>
      <c r="I839" s="23"/>
      <c r="J839" s="29"/>
      <c r="K839" s="22"/>
      <c r="L839" s="30"/>
      <c r="M839" s="30"/>
      <c r="O839" s="22"/>
      <c r="S839" s="23"/>
    </row>
    <row r="840" spans="4:19" s="19" customFormat="1">
      <c r="D840" s="23"/>
      <c r="H840" s="22"/>
      <c r="I840" s="23"/>
      <c r="J840" s="29"/>
      <c r="K840" s="22"/>
      <c r="L840" s="30"/>
      <c r="M840" s="30"/>
      <c r="O840" s="22"/>
      <c r="S840" s="23"/>
    </row>
    <row r="841" spans="4:19" s="19" customFormat="1">
      <c r="D841" s="23"/>
      <c r="H841" s="22"/>
      <c r="I841" s="23"/>
      <c r="J841" s="29"/>
      <c r="K841" s="22"/>
      <c r="L841" s="30"/>
      <c r="M841" s="30"/>
      <c r="O841" s="22"/>
      <c r="S841" s="23"/>
    </row>
    <row r="842" spans="4:19" s="19" customFormat="1">
      <c r="D842" s="23"/>
      <c r="H842" s="22"/>
      <c r="I842" s="23"/>
      <c r="J842" s="29"/>
      <c r="K842" s="22"/>
      <c r="L842" s="30"/>
      <c r="M842" s="30"/>
      <c r="O842" s="22"/>
      <c r="S842" s="23"/>
    </row>
    <row r="843" spans="4:19" s="19" customFormat="1">
      <c r="D843" s="23"/>
      <c r="H843" s="22"/>
      <c r="I843" s="23"/>
      <c r="J843" s="29"/>
      <c r="K843" s="22"/>
      <c r="L843" s="30"/>
      <c r="M843" s="30"/>
      <c r="O843" s="22"/>
      <c r="S843" s="23"/>
    </row>
    <row r="844" spans="4:19" s="19" customFormat="1">
      <c r="D844" s="23"/>
      <c r="H844" s="22"/>
      <c r="I844" s="23"/>
      <c r="J844" s="29"/>
      <c r="K844" s="22"/>
      <c r="L844" s="30"/>
      <c r="M844" s="30"/>
      <c r="O844" s="22"/>
      <c r="S844" s="23"/>
    </row>
    <row r="845" spans="4:19" s="19" customFormat="1">
      <c r="D845" s="23"/>
      <c r="H845" s="22"/>
      <c r="I845" s="23"/>
      <c r="J845" s="29"/>
      <c r="K845" s="22"/>
      <c r="L845" s="30"/>
      <c r="M845" s="30"/>
      <c r="O845" s="22"/>
      <c r="S845" s="23"/>
    </row>
    <row r="846" spans="4:19" s="19" customFormat="1">
      <c r="D846" s="23"/>
      <c r="H846" s="22"/>
      <c r="I846" s="23"/>
      <c r="J846" s="29"/>
      <c r="K846" s="22"/>
      <c r="L846" s="30"/>
      <c r="M846" s="30"/>
      <c r="O846" s="22"/>
      <c r="S846" s="23"/>
    </row>
    <row r="847" spans="4:19" s="19" customFormat="1">
      <c r="D847" s="23"/>
      <c r="H847" s="22"/>
      <c r="I847" s="23"/>
      <c r="J847" s="29"/>
      <c r="K847" s="22"/>
      <c r="L847" s="30"/>
      <c r="M847" s="30"/>
      <c r="O847" s="22"/>
      <c r="S847" s="23"/>
    </row>
    <row r="848" spans="4:19" s="19" customFormat="1">
      <c r="D848" s="23"/>
      <c r="H848" s="22"/>
      <c r="I848" s="23"/>
      <c r="J848" s="29"/>
      <c r="K848" s="22"/>
      <c r="L848" s="30"/>
      <c r="M848" s="30"/>
      <c r="O848" s="22"/>
      <c r="S848" s="23"/>
    </row>
    <row r="849" spans="4:19" s="19" customFormat="1">
      <c r="D849" s="23"/>
      <c r="H849" s="22"/>
      <c r="I849" s="23"/>
      <c r="J849" s="29"/>
      <c r="K849" s="22"/>
      <c r="L849" s="30"/>
      <c r="M849" s="30"/>
      <c r="O849" s="22"/>
      <c r="S849" s="23"/>
    </row>
    <row r="850" spans="4:19" s="19" customFormat="1">
      <c r="D850" s="23"/>
      <c r="H850" s="22"/>
      <c r="I850" s="23"/>
      <c r="J850" s="29"/>
      <c r="K850" s="22"/>
      <c r="L850" s="30"/>
      <c r="M850" s="30"/>
      <c r="O850" s="22"/>
      <c r="S850" s="23"/>
    </row>
    <row r="851" spans="4:19" s="19" customFormat="1">
      <c r="D851" s="23"/>
      <c r="H851" s="22"/>
      <c r="I851" s="23"/>
      <c r="J851" s="29"/>
      <c r="K851" s="22"/>
      <c r="L851" s="30"/>
      <c r="M851" s="30"/>
      <c r="O851" s="22"/>
      <c r="S851" s="23"/>
    </row>
    <row r="852" spans="4:19" s="19" customFormat="1">
      <c r="D852" s="23"/>
      <c r="H852" s="22"/>
      <c r="I852" s="23"/>
      <c r="J852" s="29"/>
      <c r="K852" s="22"/>
      <c r="L852" s="30"/>
      <c r="M852" s="30"/>
      <c r="O852" s="22"/>
      <c r="S852" s="23"/>
    </row>
    <row r="853" spans="4:19" s="19" customFormat="1">
      <c r="D853" s="23"/>
      <c r="H853" s="22"/>
      <c r="I853" s="23"/>
      <c r="J853" s="29"/>
      <c r="K853" s="22"/>
      <c r="L853" s="30"/>
      <c r="M853" s="30"/>
      <c r="O853" s="22"/>
      <c r="S853" s="23"/>
    </row>
    <row r="854" spans="4:19" s="19" customFormat="1">
      <c r="D854" s="23"/>
      <c r="H854" s="22"/>
      <c r="I854" s="23"/>
      <c r="J854" s="29"/>
      <c r="K854" s="22"/>
      <c r="L854" s="30"/>
      <c r="M854" s="30"/>
      <c r="O854" s="22"/>
      <c r="S854" s="23"/>
    </row>
    <row r="855" spans="4:19" s="19" customFormat="1">
      <c r="D855" s="23"/>
      <c r="H855" s="22"/>
      <c r="I855" s="23"/>
      <c r="J855" s="29"/>
      <c r="K855" s="22"/>
      <c r="L855" s="30"/>
      <c r="M855" s="30"/>
      <c r="O855" s="22"/>
      <c r="S855" s="23"/>
    </row>
    <row r="856" spans="4:19" s="19" customFormat="1">
      <c r="D856" s="23"/>
      <c r="H856" s="22"/>
      <c r="I856" s="23"/>
      <c r="J856" s="29"/>
      <c r="K856" s="22"/>
      <c r="L856" s="30"/>
      <c r="M856" s="30"/>
      <c r="O856" s="22"/>
      <c r="S856" s="23"/>
    </row>
    <row r="857" spans="4:19" s="19" customFormat="1">
      <c r="D857" s="23"/>
      <c r="H857" s="22"/>
      <c r="I857" s="23"/>
      <c r="J857" s="29"/>
      <c r="K857" s="22"/>
      <c r="L857" s="30"/>
      <c r="M857" s="30"/>
      <c r="O857" s="22"/>
      <c r="S857" s="23"/>
    </row>
    <row r="858" spans="4:19" s="19" customFormat="1">
      <c r="D858" s="23"/>
      <c r="H858" s="22"/>
      <c r="I858" s="23"/>
      <c r="J858" s="29"/>
      <c r="K858" s="22"/>
      <c r="L858" s="30"/>
      <c r="M858" s="30"/>
      <c r="O858" s="22"/>
      <c r="S858" s="23"/>
    </row>
    <row r="859" spans="4:19" s="19" customFormat="1">
      <c r="D859" s="23"/>
      <c r="H859" s="22"/>
      <c r="I859" s="23"/>
      <c r="J859" s="29"/>
      <c r="K859" s="22"/>
      <c r="L859" s="30"/>
      <c r="M859" s="30"/>
      <c r="O859" s="22"/>
      <c r="S859" s="23"/>
    </row>
    <row r="860" spans="4:19" s="19" customFormat="1">
      <c r="D860" s="23"/>
      <c r="H860" s="22"/>
      <c r="I860" s="23"/>
      <c r="J860" s="29"/>
      <c r="K860" s="22"/>
      <c r="L860" s="30"/>
      <c r="M860" s="30"/>
      <c r="O860" s="22"/>
      <c r="S860" s="23"/>
    </row>
    <row r="861" spans="4:19" s="19" customFormat="1">
      <c r="D861" s="23"/>
      <c r="H861" s="22"/>
      <c r="I861" s="23"/>
      <c r="J861" s="29"/>
      <c r="K861" s="22"/>
      <c r="L861" s="30"/>
      <c r="M861" s="30"/>
      <c r="O861" s="22"/>
      <c r="S861" s="23"/>
    </row>
    <row r="862" spans="4:19" s="19" customFormat="1">
      <c r="D862" s="23"/>
      <c r="H862" s="22"/>
      <c r="I862" s="23"/>
      <c r="J862" s="29"/>
      <c r="K862" s="22"/>
      <c r="L862" s="30"/>
      <c r="M862" s="30"/>
      <c r="O862" s="22"/>
      <c r="S862" s="23"/>
    </row>
    <row r="863" spans="4:19" s="19" customFormat="1">
      <c r="D863" s="23"/>
      <c r="H863" s="22"/>
      <c r="I863" s="23"/>
      <c r="J863" s="29"/>
      <c r="K863" s="22"/>
      <c r="L863" s="30"/>
      <c r="M863" s="30"/>
      <c r="O863" s="22"/>
      <c r="S863" s="23"/>
    </row>
    <row r="864" spans="4:19" s="19" customFormat="1">
      <c r="D864" s="23"/>
      <c r="H864" s="22"/>
      <c r="I864" s="23"/>
      <c r="J864" s="29"/>
      <c r="K864" s="22"/>
      <c r="L864" s="30"/>
      <c r="M864" s="30"/>
      <c r="O864" s="22"/>
      <c r="S864" s="23"/>
    </row>
    <row r="865" spans="4:19" s="19" customFormat="1">
      <c r="D865" s="23"/>
      <c r="H865" s="22"/>
      <c r="I865" s="23"/>
      <c r="J865" s="29"/>
      <c r="K865" s="22"/>
      <c r="L865" s="30"/>
      <c r="M865" s="30"/>
      <c r="O865" s="22"/>
      <c r="S865" s="23"/>
    </row>
    <row r="866" spans="4:19" s="19" customFormat="1">
      <c r="D866" s="23"/>
      <c r="H866" s="22"/>
      <c r="I866" s="23"/>
      <c r="J866" s="29"/>
      <c r="K866" s="22"/>
      <c r="L866" s="30"/>
      <c r="M866" s="30"/>
      <c r="O866" s="22"/>
      <c r="S866" s="23"/>
    </row>
    <row r="867" spans="4:19" s="19" customFormat="1">
      <c r="D867" s="23"/>
      <c r="H867" s="22"/>
      <c r="I867" s="23"/>
      <c r="J867" s="29"/>
      <c r="K867" s="22"/>
      <c r="L867" s="30"/>
      <c r="M867" s="30"/>
      <c r="O867" s="22"/>
      <c r="S867" s="23"/>
    </row>
    <row r="868" spans="4:19" s="19" customFormat="1">
      <c r="D868" s="23"/>
      <c r="H868" s="22"/>
      <c r="I868" s="23"/>
      <c r="J868" s="29"/>
      <c r="K868" s="22"/>
      <c r="L868" s="30"/>
      <c r="M868" s="30"/>
      <c r="O868" s="22"/>
      <c r="S868" s="23"/>
    </row>
    <row r="869" spans="4:19" s="19" customFormat="1">
      <c r="D869" s="23"/>
      <c r="H869" s="22"/>
      <c r="I869" s="23"/>
      <c r="J869" s="29"/>
      <c r="K869" s="22"/>
      <c r="L869" s="30"/>
      <c r="M869" s="30"/>
      <c r="O869" s="22"/>
      <c r="S869" s="23"/>
    </row>
    <row r="870" spans="4:19" s="19" customFormat="1">
      <c r="D870" s="23"/>
      <c r="H870" s="22"/>
      <c r="I870" s="23"/>
      <c r="J870" s="29"/>
      <c r="K870" s="22"/>
      <c r="L870" s="30"/>
      <c r="M870" s="30"/>
      <c r="O870" s="22"/>
      <c r="S870" s="23"/>
    </row>
    <row r="871" spans="4:19" s="19" customFormat="1">
      <c r="D871" s="23"/>
      <c r="H871" s="22"/>
      <c r="I871" s="23"/>
      <c r="J871" s="29"/>
      <c r="K871" s="22"/>
      <c r="L871" s="30"/>
      <c r="M871" s="30"/>
      <c r="O871" s="22"/>
      <c r="S871" s="23"/>
    </row>
    <row r="872" spans="4:19" s="19" customFormat="1">
      <c r="D872" s="23"/>
      <c r="H872" s="22"/>
      <c r="I872" s="23"/>
      <c r="J872" s="29"/>
      <c r="K872" s="22"/>
      <c r="L872" s="30"/>
      <c r="M872" s="30"/>
      <c r="O872" s="22"/>
      <c r="S872" s="23"/>
    </row>
    <row r="873" spans="4:19" s="19" customFormat="1">
      <c r="D873" s="23"/>
      <c r="H873" s="22"/>
      <c r="I873" s="23"/>
      <c r="J873" s="29"/>
      <c r="K873" s="22"/>
      <c r="L873" s="30"/>
      <c r="M873" s="30"/>
      <c r="O873" s="22"/>
      <c r="S873" s="23"/>
    </row>
    <row r="874" spans="4:19" s="19" customFormat="1">
      <c r="D874" s="23"/>
      <c r="H874" s="22"/>
      <c r="I874" s="23"/>
      <c r="J874" s="29"/>
      <c r="K874" s="22"/>
      <c r="L874" s="30"/>
      <c r="M874" s="30"/>
      <c r="O874" s="22"/>
      <c r="S874" s="23"/>
    </row>
    <row r="875" spans="4:19" s="19" customFormat="1">
      <c r="D875" s="23"/>
      <c r="H875" s="22"/>
      <c r="I875" s="23"/>
      <c r="J875" s="29"/>
      <c r="K875" s="22"/>
      <c r="L875" s="30"/>
      <c r="M875" s="30"/>
      <c r="O875" s="22"/>
      <c r="S875" s="23"/>
    </row>
    <row r="876" spans="4:19" s="19" customFormat="1">
      <c r="D876" s="23"/>
      <c r="H876" s="22"/>
      <c r="I876" s="23"/>
      <c r="J876" s="29"/>
      <c r="K876" s="22"/>
      <c r="L876" s="30"/>
      <c r="M876" s="30"/>
      <c r="O876" s="22"/>
      <c r="S876" s="23"/>
    </row>
    <row r="877" spans="4:19" s="19" customFormat="1">
      <c r="D877" s="23"/>
      <c r="H877" s="22"/>
      <c r="I877" s="23"/>
      <c r="J877" s="29"/>
      <c r="K877" s="22"/>
      <c r="L877" s="30"/>
      <c r="M877" s="30"/>
      <c r="O877" s="22"/>
      <c r="S877" s="23"/>
    </row>
    <row r="878" spans="4:19" s="19" customFormat="1">
      <c r="D878" s="23"/>
      <c r="H878" s="22"/>
      <c r="I878" s="23"/>
      <c r="J878" s="29"/>
      <c r="K878" s="22"/>
      <c r="L878" s="30"/>
      <c r="M878" s="30"/>
      <c r="O878" s="22"/>
      <c r="S878" s="23"/>
    </row>
    <row r="879" spans="4:19" s="19" customFormat="1">
      <c r="D879" s="23"/>
      <c r="H879" s="22"/>
      <c r="I879" s="23"/>
      <c r="J879" s="29"/>
      <c r="K879" s="22"/>
      <c r="L879" s="30"/>
      <c r="M879" s="30"/>
      <c r="O879" s="22"/>
      <c r="S879" s="23"/>
    </row>
    <row r="880" spans="4:19" s="19" customFormat="1">
      <c r="D880" s="23"/>
      <c r="H880" s="22"/>
      <c r="I880" s="23"/>
      <c r="J880" s="29"/>
      <c r="K880" s="22"/>
      <c r="L880" s="30"/>
      <c r="M880" s="30"/>
      <c r="O880" s="22"/>
      <c r="S880" s="23"/>
    </row>
    <row r="881" spans="4:19" s="19" customFormat="1">
      <c r="D881" s="23"/>
      <c r="H881" s="22"/>
      <c r="I881" s="23"/>
      <c r="J881" s="29"/>
      <c r="K881" s="22"/>
      <c r="L881" s="30"/>
      <c r="M881" s="30"/>
      <c r="O881" s="22"/>
      <c r="S881" s="23"/>
    </row>
    <row r="882" spans="4:19" s="19" customFormat="1">
      <c r="D882" s="23"/>
      <c r="H882" s="22"/>
      <c r="I882" s="23"/>
      <c r="J882" s="29"/>
      <c r="K882" s="22"/>
      <c r="L882" s="30"/>
      <c r="M882" s="30"/>
      <c r="O882" s="22"/>
      <c r="S882" s="23"/>
    </row>
    <row r="883" spans="4:19" s="19" customFormat="1">
      <c r="D883" s="23"/>
      <c r="H883" s="22"/>
      <c r="I883" s="23"/>
      <c r="J883" s="29"/>
      <c r="K883" s="22"/>
      <c r="L883" s="30"/>
      <c r="M883" s="30"/>
      <c r="O883" s="22"/>
      <c r="S883" s="23"/>
    </row>
    <row r="884" spans="4:19" s="19" customFormat="1">
      <c r="D884" s="23"/>
      <c r="H884" s="22"/>
      <c r="I884" s="23"/>
      <c r="J884" s="29"/>
      <c r="K884" s="22"/>
      <c r="L884" s="30"/>
      <c r="M884" s="30"/>
      <c r="O884" s="22"/>
      <c r="S884" s="23"/>
    </row>
    <row r="885" spans="4:19" s="19" customFormat="1">
      <c r="D885" s="23"/>
      <c r="H885" s="22"/>
      <c r="I885" s="23"/>
      <c r="J885" s="29"/>
      <c r="K885" s="22"/>
      <c r="L885" s="30"/>
      <c r="M885" s="30"/>
      <c r="O885" s="22"/>
      <c r="S885" s="23"/>
    </row>
    <row r="886" spans="4:19" s="19" customFormat="1">
      <c r="D886" s="23"/>
      <c r="H886" s="22"/>
      <c r="I886" s="23"/>
      <c r="J886" s="29"/>
      <c r="K886" s="22"/>
      <c r="L886" s="30"/>
      <c r="M886" s="30"/>
      <c r="O886" s="22"/>
      <c r="S886" s="23"/>
    </row>
    <row r="887" spans="4:19" s="19" customFormat="1">
      <c r="D887" s="23"/>
      <c r="H887" s="22"/>
      <c r="I887" s="23"/>
      <c r="J887" s="29"/>
      <c r="K887" s="22"/>
      <c r="L887" s="30"/>
      <c r="M887" s="30"/>
      <c r="O887" s="22"/>
      <c r="S887" s="23"/>
    </row>
    <row r="888" spans="4:19" s="19" customFormat="1">
      <c r="D888" s="23"/>
      <c r="H888" s="22"/>
      <c r="I888" s="23"/>
      <c r="J888" s="29"/>
      <c r="K888" s="22"/>
      <c r="L888" s="30"/>
      <c r="M888" s="30"/>
      <c r="O888" s="22"/>
      <c r="S888" s="23"/>
    </row>
    <row r="889" spans="4:19" s="19" customFormat="1">
      <c r="D889" s="23"/>
      <c r="H889" s="22"/>
      <c r="I889" s="23"/>
      <c r="J889" s="29"/>
      <c r="K889" s="22"/>
      <c r="L889" s="30"/>
      <c r="M889" s="30"/>
      <c r="O889" s="22"/>
      <c r="S889" s="23"/>
    </row>
    <row r="890" spans="4:19" s="19" customFormat="1">
      <c r="D890" s="23"/>
      <c r="H890" s="22"/>
      <c r="I890" s="23"/>
      <c r="J890" s="29"/>
      <c r="K890" s="22"/>
      <c r="L890" s="30"/>
      <c r="M890" s="30"/>
      <c r="O890" s="22"/>
      <c r="S890" s="23"/>
    </row>
    <row r="891" spans="4:19" s="19" customFormat="1">
      <c r="D891" s="23"/>
      <c r="H891" s="22"/>
      <c r="I891" s="23"/>
      <c r="J891" s="29"/>
      <c r="K891" s="22"/>
      <c r="L891" s="30"/>
      <c r="M891" s="30"/>
      <c r="O891" s="22"/>
      <c r="S891" s="23"/>
    </row>
    <row r="892" spans="4:19" s="19" customFormat="1">
      <c r="D892" s="23"/>
      <c r="H892" s="22"/>
      <c r="I892" s="23"/>
      <c r="J892" s="29"/>
      <c r="K892" s="22"/>
      <c r="L892" s="30"/>
      <c r="M892" s="30"/>
      <c r="O892" s="22"/>
      <c r="S892" s="23"/>
    </row>
    <row r="893" spans="4:19" s="19" customFormat="1">
      <c r="D893" s="23"/>
      <c r="H893" s="22"/>
      <c r="I893" s="23"/>
      <c r="J893" s="29"/>
      <c r="K893" s="22"/>
      <c r="L893" s="30"/>
      <c r="M893" s="30"/>
      <c r="O893" s="22"/>
      <c r="S893" s="23"/>
    </row>
    <row r="894" spans="4:19" s="19" customFormat="1">
      <c r="D894" s="23"/>
      <c r="H894" s="22"/>
      <c r="I894" s="23"/>
      <c r="J894" s="29"/>
      <c r="K894" s="22"/>
      <c r="L894" s="30"/>
      <c r="M894" s="30"/>
      <c r="O894" s="22"/>
      <c r="S894" s="23"/>
    </row>
    <row r="895" spans="4:19" s="19" customFormat="1">
      <c r="D895" s="23"/>
      <c r="H895" s="22"/>
      <c r="I895" s="23"/>
      <c r="J895" s="29"/>
      <c r="K895" s="22"/>
      <c r="L895" s="30"/>
      <c r="M895" s="30"/>
      <c r="O895" s="22"/>
      <c r="S895" s="23"/>
    </row>
    <row r="896" spans="4:19" s="19" customFormat="1">
      <c r="D896" s="23"/>
      <c r="H896" s="22"/>
      <c r="I896" s="23"/>
      <c r="J896" s="29"/>
      <c r="K896" s="22"/>
      <c r="L896" s="30"/>
      <c r="M896" s="30"/>
      <c r="O896" s="22"/>
      <c r="S896" s="23"/>
    </row>
    <row r="897" spans="4:19" s="19" customFormat="1">
      <c r="D897" s="23"/>
      <c r="H897" s="22"/>
      <c r="I897" s="23"/>
      <c r="J897" s="29"/>
      <c r="K897" s="22"/>
      <c r="L897" s="30"/>
      <c r="M897" s="30"/>
      <c r="O897" s="22"/>
      <c r="S897" s="23"/>
    </row>
    <row r="898" spans="4:19" s="19" customFormat="1">
      <c r="D898" s="23"/>
      <c r="H898" s="22"/>
      <c r="I898" s="23"/>
      <c r="J898" s="29"/>
      <c r="K898" s="22"/>
      <c r="L898" s="30"/>
      <c r="M898" s="30"/>
      <c r="O898" s="22"/>
      <c r="S898" s="23"/>
    </row>
    <row r="899" spans="4:19" s="19" customFormat="1">
      <c r="D899" s="23"/>
      <c r="H899" s="22"/>
      <c r="I899" s="23"/>
      <c r="J899" s="29"/>
      <c r="K899" s="22"/>
      <c r="L899" s="30"/>
      <c r="M899" s="30"/>
      <c r="O899" s="22"/>
      <c r="S899" s="23"/>
    </row>
    <row r="900" spans="4:19" s="19" customFormat="1">
      <c r="D900" s="23"/>
      <c r="H900" s="22"/>
      <c r="I900" s="23"/>
      <c r="J900" s="29"/>
      <c r="K900" s="22"/>
      <c r="L900" s="30"/>
      <c r="M900" s="30"/>
      <c r="O900" s="22"/>
      <c r="S900" s="23"/>
    </row>
    <row r="901" spans="4:19" s="19" customFormat="1">
      <c r="D901" s="23"/>
      <c r="H901" s="22"/>
      <c r="I901" s="23"/>
      <c r="J901" s="29"/>
      <c r="K901" s="22"/>
      <c r="L901" s="30"/>
      <c r="M901" s="30"/>
      <c r="O901" s="22"/>
      <c r="S901" s="23"/>
    </row>
    <row r="902" spans="4:19" s="19" customFormat="1">
      <c r="D902" s="23"/>
      <c r="H902" s="22"/>
      <c r="I902" s="23"/>
      <c r="J902" s="29"/>
      <c r="K902" s="22"/>
      <c r="L902" s="30"/>
      <c r="M902" s="30"/>
      <c r="O902" s="22"/>
      <c r="S902" s="23"/>
    </row>
    <row r="903" spans="4:19" s="19" customFormat="1">
      <c r="D903" s="23"/>
      <c r="H903" s="22"/>
      <c r="I903" s="23"/>
      <c r="J903" s="29"/>
      <c r="K903" s="22"/>
      <c r="L903" s="30"/>
      <c r="M903" s="30"/>
      <c r="O903" s="22"/>
      <c r="S903" s="23"/>
    </row>
    <row r="904" spans="4:19" s="19" customFormat="1">
      <c r="D904" s="23"/>
      <c r="H904" s="22"/>
      <c r="I904" s="23"/>
      <c r="J904" s="29"/>
      <c r="K904" s="22"/>
      <c r="L904" s="30"/>
      <c r="M904" s="30"/>
      <c r="O904" s="22"/>
      <c r="S904" s="23"/>
    </row>
    <row r="905" spans="4:19" s="19" customFormat="1">
      <c r="D905" s="23"/>
      <c r="H905" s="22"/>
      <c r="I905" s="23"/>
      <c r="J905" s="29"/>
      <c r="K905" s="22"/>
      <c r="L905" s="30"/>
      <c r="M905" s="30"/>
      <c r="O905" s="22"/>
      <c r="S905" s="23"/>
    </row>
    <row r="906" spans="4:19" s="19" customFormat="1">
      <c r="D906" s="23"/>
      <c r="H906" s="22"/>
      <c r="I906" s="23"/>
      <c r="J906" s="29"/>
      <c r="K906" s="22"/>
      <c r="L906" s="30"/>
      <c r="M906" s="30"/>
      <c r="O906" s="22"/>
      <c r="S906" s="23"/>
    </row>
    <row r="907" spans="4:19" s="19" customFormat="1">
      <c r="D907" s="23"/>
      <c r="H907" s="22"/>
      <c r="I907" s="23"/>
      <c r="J907" s="29"/>
      <c r="K907" s="22"/>
      <c r="L907" s="30"/>
      <c r="M907" s="30"/>
      <c r="O907" s="22"/>
      <c r="S907" s="23"/>
    </row>
    <row r="908" spans="4:19" s="19" customFormat="1">
      <c r="D908" s="23"/>
      <c r="H908" s="22"/>
      <c r="I908" s="23"/>
      <c r="J908" s="29"/>
      <c r="K908" s="22"/>
      <c r="L908" s="30"/>
      <c r="M908" s="30"/>
      <c r="O908" s="22"/>
      <c r="S908" s="23"/>
    </row>
    <row r="909" spans="4:19" s="19" customFormat="1">
      <c r="D909" s="23"/>
      <c r="H909" s="22"/>
      <c r="I909" s="23"/>
      <c r="J909" s="29"/>
      <c r="K909" s="22"/>
      <c r="L909" s="30"/>
      <c r="M909" s="30"/>
      <c r="O909" s="22"/>
      <c r="S909" s="23"/>
    </row>
    <row r="910" spans="4:19" s="19" customFormat="1">
      <c r="D910" s="23"/>
      <c r="H910" s="22"/>
      <c r="I910" s="23"/>
      <c r="J910" s="29"/>
      <c r="K910" s="22"/>
      <c r="L910" s="30"/>
      <c r="M910" s="30"/>
      <c r="O910" s="22"/>
      <c r="S910" s="23"/>
    </row>
    <row r="911" spans="4:19" s="19" customFormat="1">
      <c r="D911" s="23"/>
      <c r="H911" s="22"/>
      <c r="I911" s="23"/>
      <c r="J911" s="29"/>
      <c r="K911" s="22"/>
      <c r="L911" s="30"/>
      <c r="M911" s="30"/>
      <c r="O911" s="22"/>
      <c r="S911" s="23"/>
    </row>
    <row r="912" spans="4:19" s="19" customFormat="1">
      <c r="D912" s="23"/>
      <c r="H912" s="22"/>
      <c r="I912" s="23"/>
      <c r="J912" s="29"/>
      <c r="K912" s="22"/>
      <c r="L912" s="30"/>
      <c r="M912" s="30"/>
      <c r="O912" s="22"/>
      <c r="S912" s="23"/>
    </row>
    <row r="913" spans="4:19" s="19" customFormat="1">
      <c r="D913" s="23"/>
      <c r="H913" s="22"/>
      <c r="I913" s="23"/>
      <c r="J913" s="29"/>
      <c r="K913" s="22"/>
      <c r="L913" s="30"/>
      <c r="M913" s="30"/>
      <c r="O913" s="22"/>
      <c r="S913" s="23"/>
    </row>
    <row r="914" spans="4:19" s="19" customFormat="1">
      <c r="D914" s="23"/>
      <c r="H914" s="22"/>
      <c r="I914" s="23"/>
      <c r="J914" s="29"/>
      <c r="K914" s="22"/>
      <c r="L914" s="30"/>
      <c r="M914" s="30"/>
      <c r="O914" s="22"/>
      <c r="S914" s="23"/>
    </row>
    <row r="915" spans="4:19" s="19" customFormat="1">
      <c r="D915" s="23"/>
      <c r="H915" s="22"/>
      <c r="I915" s="23"/>
      <c r="J915" s="29"/>
      <c r="K915" s="22"/>
      <c r="L915" s="30"/>
      <c r="M915" s="30"/>
      <c r="O915" s="22"/>
      <c r="S915" s="23"/>
    </row>
    <row r="916" spans="4:19" s="19" customFormat="1">
      <c r="D916" s="23"/>
      <c r="H916" s="22"/>
      <c r="I916" s="23"/>
      <c r="J916" s="29"/>
      <c r="K916" s="22"/>
      <c r="L916" s="30"/>
      <c r="M916" s="30"/>
      <c r="O916" s="22"/>
      <c r="S916" s="23"/>
    </row>
    <row r="917" spans="4:19" s="19" customFormat="1">
      <c r="D917" s="23"/>
      <c r="H917" s="22"/>
      <c r="I917" s="23"/>
      <c r="J917" s="29"/>
      <c r="K917" s="22"/>
      <c r="L917" s="30"/>
      <c r="M917" s="30"/>
      <c r="O917" s="22"/>
      <c r="S917" s="23"/>
    </row>
    <row r="918" spans="4:19" s="19" customFormat="1">
      <c r="D918" s="23"/>
      <c r="H918" s="22"/>
      <c r="I918" s="23"/>
      <c r="J918" s="29"/>
      <c r="K918" s="22"/>
      <c r="L918" s="30"/>
      <c r="M918" s="30"/>
      <c r="O918" s="22"/>
      <c r="S918" s="23"/>
    </row>
    <row r="919" spans="4:19" s="19" customFormat="1">
      <c r="D919" s="23"/>
      <c r="H919" s="22"/>
      <c r="I919" s="23"/>
      <c r="J919" s="29"/>
      <c r="K919" s="22"/>
      <c r="L919" s="30"/>
      <c r="M919" s="30"/>
      <c r="O919" s="22"/>
      <c r="S919" s="23"/>
    </row>
    <row r="920" spans="4:19" s="19" customFormat="1">
      <c r="D920" s="23"/>
      <c r="H920" s="22"/>
      <c r="I920" s="23"/>
      <c r="J920" s="29"/>
      <c r="K920" s="22"/>
      <c r="L920" s="30"/>
      <c r="M920" s="30"/>
      <c r="O920" s="22"/>
      <c r="S920" s="23"/>
    </row>
    <row r="921" spans="4:19" s="19" customFormat="1">
      <c r="D921" s="23"/>
      <c r="H921" s="22"/>
      <c r="I921" s="23"/>
      <c r="J921" s="29"/>
      <c r="K921" s="22"/>
      <c r="L921" s="30"/>
      <c r="M921" s="30"/>
      <c r="O921" s="22"/>
      <c r="S921" s="23"/>
    </row>
    <row r="922" spans="4:19" s="19" customFormat="1">
      <c r="D922" s="23"/>
      <c r="H922" s="22"/>
      <c r="I922" s="23"/>
      <c r="J922" s="29"/>
      <c r="K922" s="22"/>
      <c r="L922" s="30"/>
      <c r="M922" s="30"/>
      <c r="O922" s="22"/>
      <c r="S922" s="23"/>
    </row>
    <row r="923" spans="4:19" s="19" customFormat="1">
      <c r="D923" s="23"/>
      <c r="H923" s="22"/>
      <c r="I923" s="23"/>
      <c r="J923" s="29"/>
      <c r="K923" s="22"/>
      <c r="L923" s="30"/>
      <c r="M923" s="30"/>
      <c r="O923" s="22"/>
      <c r="S923" s="23"/>
    </row>
    <row r="924" spans="4:19" s="19" customFormat="1">
      <c r="D924" s="23"/>
      <c r="H924" s="22"/>
      <c r="I924" s="23"/>
      <c r="J924" s="29"/>
      <c r="K924" s="22"/>
      <c r="L924" s="30"/>
      <c r="M924" s="30"/>
      <c r="O924" s="22"/>
      <c r="S924" s="23"/>
    </row>
    <row r="925" spans="4:19" s="19" customFormat="1">
      <c r="D925" s="23"/>
      <c r="H925" s="22"/>
      <c r="I925" s="23"/>
      <c r="J925" s="29"/>
      <c r="K925" s="22"/>
      <c r="L925" s="30"/>
      <c r="M925" s="30"/>
      <c r="O925" s="22"/>
      <c r="S925" s="23"/>
    </row>
    <row r="926" spans="4:19" s="19" customFormat="1">
      <c r="D926" s="23"/>
      <c r="H926" s="22"/>
      <c r="I926" s="23"/>
      <c r="J926" s="29"/>
      <c r="K926" s="22"/>
      <c r="L926" s="30"/>
      <c r="M926" s="30"/>
      <c r="O926" s="22"/>
      <c r="S926" s="23"/>
    </row>
    <row r="927" spans="4:19" s="19" customFormat="1">
      <c r="D927" s="23"/>
      <c r="H927" s="22"/>
      <c r="I927" s="23"/>
      <c r="J927" s="29"/>
      <c r="K927" s="22"/>
      <c r="L927" s="30"/>
      <c r="M927" s="30"/>
      <c r="O927" s="22"/>
      <c r="S927" s="23"/>
    </row>
    <row r="928" spans="4:19" s="19" customFormat="1">
      <c r="D928" s="23"/>
      <c r="H928" s="22"/>
      <c r="I928" s="23"/>
      <c r="J928" s="29"/>
      <c r="K928" s="22"/>
      <c r="L928" s="30"/>
      <c r="M928" s="30"/>
      <c r="O928" s="22"/>
      <c r="S928" s="23"/>
    </row>
    <row r="929" spans="1:11">
      <c r="A929" s="19"/>
      <c r="B929" s="19"/>
      <c r="C929" s="19"/>
      <c r="D929" s="23"/>
      <c r="E929" s="19"/>
      <c r="F929" s="19"/>
      <c r="G929" s="19"/>
      <c r="H929" s="22"/>
      <c r="I929" s="23"/>
      <c r="K929" s="22"/>
    </row>
    <row r="930" spans="1:11">
      <c r="A930" s="19"/>
      <c r="B930" s="19"/>
      <c r="C930" s="19"/>
      <c r="D930" s="23"/>
      <c r="E930" s="19"/>
      <c r="F930" s="19"/>
      <c r="G930" s="19"/>
      <c r="H930" s="22"/>
      <c r="I930" s="23"/>
      <c r="K930" s="22"/>
    </row>
    <row r="931" spans="1:11">
      <c r="A931" s="19"/>
      <c r="B931" s="19"/>
      <c r="C931" s="19"/>
      <c r="D931" s="23"/>
      <c r="E931" s="19"/>
      <c r="F931" s="19"/>
      <c r="G931" s="19"/>
      <c r="H931" s="22"/>
      <c r="I931" s="23"/>
      <c r="K931" s="22"/>
    </row>
    <row r="932" spans="1:11">
      <c r="A932" s="19"/>
      <c r="B932" s="19"/>
      <c r="C932" s="19"/>
      <c r="D932" s="23"/>
      <c r="E932" s="19"/>
      <c r="F932" s="19"/>
      <c r="G932" s="19"/>
      <c r="H932" s="22"/>
      <c r="I932" s="23"/>
      <c r="K932" s="22"/>
    </row>
    <row r="933" spans="1:11">
      <c r="A933" s="19"/>
      <c r="B933" s="19"/>
      <c r="C933" s="19"/>
      <c r="D933" s="23"/>
      <c r="E933" s="19"/>
      <c r="F933" s="19"/>
      <c r="G933" s="19"/>
      <c r="H933" s="22"/>
      <c r="I933" s="23"/>
      <c r="K933" s="22"/>
    </row>
    <row r="934" spans="1:11">
      <c r="A934" s="19"/>
      <c r="B934" s="19"/>
      <c r="C934" s="19"/>
      <c r="D934" s="23"/>
      <c r="E934" s="19"/>
      <c r="F934" s="19"/>
      <c r="G934" s="19"/>
      <c r="H934" s="22"/>
      <c r="I934" s="23"/>
      <c r="K934" s="22"/>
    </row>
    <row r="935" spans="1:11">
      <c r="A935" s="19"/>
      <c r="B935" s="19"/>
      <c r="C935" s="19"/>
      <c r="D935" s="23"/>
      <c r="E935" s="19"/>
      <c r="F935" s="19"/>
      <c r="G935" s="19"/>
      <c r="H935" s="22"/>
      <c r="I935" s="23"/>
      <c r="K935" s="22"/>
    </row>
    <row r="936" spans="1:11">
      <c r="A936" s="19"/>
      <c r="B936" s="19"/>
      <c r="C936" s="19"/>
      <c r="D936" s="23"/>
      <c r="E936" s="19"/>
      <c r="F936" s="19"/>
      <c r="G936" s="19"/>
      <c r="H936" s="22"/>
      <c r="I936" s="23"/>
      <c r="K936" s="22"/>
    </row>
    <row r="937" spans="1:11">
      <c r="A937" s="19"/>
      <c r="B937" s="19"/>
      <c r="C937" s="19"/>
      <c r="D937" s="23"/>
      <c r="E937" s="19"/>
      <c r="F937" s="19"/>
      <c r="G937" s="19"/>
      <c r="H937" s="22"/>
      <c r="I937" s="23"/>
      <c r="K937" s="22"/>
    </row>
    <row r="938" spans="1:11">
      <c r="A938" s="19"/>
      <c r="B938" s="19"/>
      <c r="C938" s="19"/>
      <c r="D938" s="23"/>
      <c r="E938" s="19"/>
      <c r="F938" s="19"/>
      <c r="G938" s="19"/>
      <c r="H938" s="22"/>
      <c r="I938" s="23"/>
      <c r="K938" s="22"/>
    </row>
    <row r="939" spans="1:11">
      <c r="A939" s="19"/>
      <c r="B939" s="19"/>
      <c r="C939" s="19"/>
      <c r="D939" s="23"/>
      <c r="E939" s="19"/>
      <c r="F939" s="19"/>
      <c r="G939" s="19"/>
      <c r="H939" s="22"/>
      <c r="I939" s="23"/>
      <c r="K939" s="22"/>
    </row>
    <row r="940" spans="1:11">
      <c r="A940" s="19"/>
      <c r="B940" s="19"/>
      <c r="C940" s="19"/>
      <c r="D940" s="23"/>
      <c r="E940" s="19"/>
      <c r="F940" s="19"/>
      <c r="G940" s="19"/>
      <c r="H940" s="22"/>
      <c r="I940" s="23"/>
      <c r="K940" s="22"/>
    </row>
    <row r="941" spans="1:11">
      <c r="A941" s="19"/>
      <c r="B941" s="19"/>
      <c r="C941" s="19"/>
      <c r="D941" s="23"/>
      <c r="E941" s="19"/>
      <c r="F941" s="19"/>
      <c r="G941" s="19"/>
      <c r="H941" s="22"/>
      <c r="I941" s="23"/>
      <c r="K941" s="22"/>
    </row>
    <row r="942" spans="1:11">
      <c r="A942" s="19"/>
      <c r="B942" s="19"/>
      <c r="C942" s="19"/>
      <c r="D942" s="23"/>
      <c r="E942" s="19"/>
      <c r="F942" s="19"/>
      <c r="G942" s="19"/>
      <c r="H942" s="22"/>
      <c r="I942" s="23"/>
      <c r="K942" s="22"/>
    </row>
    <row r="943" spans="1:11">
      <c r="A943" s="19"/>
      <c r="B943" s="19"/>
      <c r="C943" s="19"/>
      <c r="D943" s="23"/>
      <c r="E943" s="19"/>
      <c r="F943" s="19"/>
      <c r="G943" s="19"/>
      <c r="H943" s="22"/>
      <c r="I943" s="23"/>
      <c r="K943" s="22"/>
    </row>
    <row r="944" spans="1:11">
      <c r="A944" s="19"/>
      <c r="B944" s="19"/>
      <c r="C944" s="19"/>
      <c r="D944" s="23"/>
      <c r="E944" s="19"/>
      <c r="F944" s="19"/>
      <c r="G944" s="19"/>
      <c r="H944" s="22"/>
      <c r="I944" s="23"/>
      <c r="K944" s="22"/>
    </row>
    <row r="945" spans="1:11">
      <c r="A945" s="19"/>
      <c r="B945" s="19"/>
      <c r="C945" s="19"/>
      <c r="D945" s="23"/>
      <c r="E945" s="19"/>
      <c r="F945" s="19"/>
      <c r="G945" s="19"/>
      <c r="H945" s="22"/>
      <c r="I945" s="23"/>
      <c r="K945" s="22"/>
    </row>
    <row r="946" spans="1:11">
      <c r="A946" s="19"/>
      <c r="B946" s="19"/>
      <c r="C946" s="19"/>
      <c r="D946" s="23"/>
      <c r="E946" s="19"/>
      <c r="F946" s="19"/>
      <c r="G946" s="19"/>
      <c r="H946" s="22"/>
      <c r="I946" s="23"/>
      <c r="K946" s="22"/>
    </row>
    <row r="947" spans="1:11">
      <c r="A947" s="19"/>
      <c r="B947" s="19"/>
      <c r="C947" s="19"/>
      <c r="D947" s="23"/>
      <c r="E947" s="19"/>
      <c r="F947" s="19"/>
      <c r="G947" s="19"/>
      <c r="H947" s="22"/>
      <c r="I947" s="23"/>
      <c r="K947" s="22"/>
    </row>
    <row r="948" spans="1:11">
      <c r="A948" s="19"/>
      <c r="B948" s="19"/>
      <c r="C948" s="19"/>
      <c r="D948" s="23"/>
      <c r="E948" s="19"/>
      <c r="F948" s="19"/>
      <c r="G948" s="19"/>
      <c r="H948" s="22"/>
      <c r="I948" s="23"/>
      <c r="K948" s="22"/>
    </row>
    <row r="949" spans="1:11">
      <c r="A949" s="19"/>
      <c r="B949" s="19"/>
      <c r="C949" s="19"/>
      <c r="D949" s="23"/>
      <c r="E949" s="19"/>
      <c r="F949" s="19"/>
      <c r="G949" s="19"/>
      <c r="H949" s="22"/>
      <c r="I949" s="23"/>
      <c r="K949" s="22"/>
    </row>
    <row r="950" spans="1:11">
      <c r="A950" s="19"/>
      <c r="B950" s="19"/>
      <c r="C950" s="19"/>
      <c r="D950" s="23"/>
      <c r="E950" s="19"/>
      <c r="F950" s="19"/>
      <c r="G950" s="19"/>
      <c r="H950" s="22"/>
      <c r="I950" s="23"/>
      <c r="K950" s="22"/>
    </row>
    <row r="951" spans="1:11">
      <c r="A951" s="19"/>
      <c r="B951" s="19"/>
      <c r="C951" s="19"/>
      <c r="D951" s="23"/>
      <c r="E951" s="19"/>
      <c r="F951" s="19"/>
      <c r="G951" s="19"/>
      <c r="H951" s="22"/>
      <c r="I951" s="23"/>
      <c r="K951" s="22"/>
    </row>
    <row r="952" spans="1:11">
      <c r="A952" s="19"/>
      <c r="B952" s="19"/>
      <c r="C952" s="19"/>
      <c r="D952" s="23"/>
      <c r="E952" s="19"/>
      <c r="F952" s="19"/>
      <c r="G952" s="19"/>
      <c r="H952" s="22"/>
      <c r="I952" s="23"/>
      <c r="K952" s="22"/>
    </row>
    <row r="953" spans="1:11">
      <c r="A953" s="19"/>
      <c r="B953" s="19"/>
      <c r="C953" s="19"/>
      <c r="D953" s="23"/>
      <c r="E953" s="19"/>
      <c r="F953" s="19"/>
      <c r="G953" s="19"/>
      <c r="H953" s="22"/>
      <c r="I953" s="23"/>
      <c r="K953" s="22"/>
    </row>
    <row r="954" spans="1:11">
      <c r="A954" s="19"/>
      <c r="B954" s="19"/>
      <c r="C954" s="19"/>
      <c r="D954" s="23"/>
      <c r="E954" s="19"/>
      <c r="F954" s="19"/>
      <c r="G954" s="19"/>
      <c r="H954" s="22"/>
      <c r="I954" s="23"/>
      <c r="K954" s="22"/>
    </row>
    <row r="955" spans="1:11">
      <c r="A955" s="19"/>
      <c r="B955" s="19"/>
      <c r="C955" s="19"/>
      <c r="D955" s="23"/>
      <c r="E955" s="19"/>
      <c r="F955" s="19"/>
      <c r="G955" s="19"/>
      <c r="H955" s="22"/>
      <c r="I955" s="23"/>
      <c r="K955" s="22"/>
    </row>
    <row r="956" spans="1:11">
      <c r="A956" s="19"/>
      <c r="B956" s="19"/>
      <c r="C956" s="19"/>
      <c r="D956" s="23"/>
      <c r="E956" s="19"/>
      <c r="F956" s="19"/>
      <c r="G956" s="19"/>
      <c r="H956" s="22"/>
      <c r="I956" s="23"/>
      <c r="K956" s="22"/>
    </row>
    <row r="957" spans="1:11">
      <c r="A957" s="19"/>
      <c r="B957" s="19"/>
      <c r="C957" s="19"/>
      <c r="D957" s="23"/>
      <c r="E957" s="19"/>
      <c r="F957" s="19"/>
      <c r="G957" s="19"/>
      <c r="H957" s="22"/>
      <c r="I957" s="23"/>
      <c r="K957" s="22"/>
    </row>
    <row r="958" spans="1:11">
      <c r="A958" s="19"/>
      <c r="B958" s="19"/>
      <c r="C958" s="19"/>
      <c r="D958" s="23"/>
      <c r="E958" s="19"/>
      <c r="F958" s="19"/>
      <c r="G958" s="19"/>
      <c r="H958" s="22"/>
      <c r="I958" s="23"/>
      <c r="K958" s="22"/>
    </row>
    <row r="959" spans="1:11">
      <c r="A959" s="19"/>
      <c r="B959" s="19"/>
      <c r="C959" s="19"/>
      <c r="D959" s="23"/>
      <c r="E959" s="19"/>
      <c r="F959" s="19"/>
      <c r="G959" s="19"/>
      <c r="H959" s="22"/>
      <c r="I959" s="23"/>
      <c r="K959" s="22"/>
    </row>
    <row r="960" spans="1:11">
      <c r="A960" s="19"/>
      <c r="B960" s="19"/>
      <c r="C960" s="19"/>
      <c r="D960" s="23"/>
      <c r="E960" s="19"/>
      <c r="F960" s="19"/>
      <c r="G960" s="19"/>
      <c r="H960" s="22"/>
      <c r="I960" s="23"/>
      <c r="K960" s="22"/>
    </row>
    <row r="961" spans="1:11">
      <c r="A961" s="19"/>
      <c r="B961" s="19"/>
      <c r="C961" s="19"/>
      <c r="D961" s="23"/>
      <c r="E961" s="19"/>
      <c r="F961" s="19"/>
      <c r="G961" s="19"/>
      <c r="H961" s="22"/>
      <c r="I961" s="23"/>
      <c r="K961" s="22"/>
    </row>
    <row r="962" spans="1:11">
      <c r="A962" s="19"/>
      <c r="B962" s="19"/>
      <c r="C962" s="19"/>
      <c r="D962" s="23"/>
      <c r="E962" s="19"/>
      <c r="F962" s="19"/>
      <c r="G962" s="19"/>
      <c r="H962" s="22"/>
      <c r="I962" s="23"/>
      <c r="K962" s="22"/>
    </row>
    <row r="963" spans="1:11">
      <c r="A963" s="19"/>
      <c r="B963" s="19"/>
      <c r="C963" s="19"/>
      <c r="D963" s="23"/>
      <c r="E963" s="19"/>
      <c r="F963" s="19"/>
      <c r="G963" s="19"/>
      <c r="H963" s="22"/>
      <c r="I963" s="23"/>
      <c r="K963" s="22"/>
    </row>
    <row r="964" spans="1:11">
      <c r="A964" s="19"/>
      <c r="B964" s="19"/>
      <c r="C964" s="19"/>
      <c r="D964" s="23"/>
      <c r="E964" s="19"/>
      <c r="F964" s="19"/>
      <c r="G964" s="19"/>
      <c r="H964" s="22"/>
      <c r="I964" s="23"/>
      <c r="K964" s="22"/>
    </row>
    <row r="965" spans="1:11">
      <c r="A965" s="19"/>
      <c r="B965" s="19"/>
      <c r="C965" s="19"/>
      <c r="D965" s="23"/>
      <c r="E965" s="19"/>
      <c r="F965" s="19"/>
      <c r="G965" s="19"/>
      <c r="H965" s="22"/>
      <c r="I965" s="23"/>
      <c r="K965" s="22"/>
    </row>
    <row r="966" spans="1:11">
      <c r="A966" s="19"/>
      <c r="B966" s="19"/>
      <c r="C966" s="19"/>
      <c r="D966" s="23"/>
      <c r="E966" s="19"/>
      <c r="F966" s="19"/>
      <c r="G966" s="19"/>
      <c r="H966" s="22"/>
      <c r="I966" s="23"/>
      <c r="K966" s="22"/>
    </row>
    <row r="967" spans="1:11">
      <c r="A967" s="19"/>
      <c r="B967" s="19"/>
      <c r="C967" s="19"/>
      <c r="D967" s="23"/>
      <c r="E967" s="19"/>
      <c r="F967" s="19"/>
      <c r="G967" s="19"/>
      <c r="H967" s="22"/>
      <c r="I967" s="23"/>
      <c r="K967" s="22"/>
    </row>
    <row r="968" spans="1:11">
      <c r="A968" s="19"/>
      <c r="B968" s="19"/>
      <c r="C968" s="19"/>
      <c r="D968" s="23"/>
      <c r="E968" s="19"/>
      <c r="F968" s="19"/>
      <c r="G968" s="19"/>
      <c r="H968" s="22"/>
      <c r="I968" s="23"/>
      <c r="K968" s="22"/>
    </row>
    <row r="969" spans="1:11">
      <c r="A969" s="19"/>
      <c r="B969" s="19"/>
      <c r="C969" s="19"/>
      <c r="D969" s="23"/>
      <c r="E969" s="19"/>
      <c r="F969" s="19"/>
      <c r="G969" s="19"/>
      <c r="H969" s="22"/>
      <c r="I969" s="23"/>
      <c r="K969" s="22"/>
    </row>
    <row r="970" spans="1:11">
      <c r="A970" s="19"/>
      <c r="B970" s="19"/>
      <c r="C970" s="19"/>
      <c r="D970" s="23"/>
      <c r="E970" s="19"/>
      <c r="F970" s="19"/>
      <c r="G970" s="19"/>
      <c r="H970" s="22"/>
      <c r="I970" s="23"/>
      <c r="K970" s="22"/>
    </row>
    <row r="971" spans="1:11">
      <c r="A971" s="19"/>
      <c r="B971" s="19"/>
      <c r="C971" s="19"/>
      <c r="D971" s="23"/>
      <c r="E971" s="19"/>
      <c r="F971" s="19"/>
      <c r="G971" s="19"/>
      <c r="H971" s="22"/>
      <c r="I971" s="23"/>
      <c r="K971" s="22"/>
    </row>
    <row r="972" spans="1:11">
      <c r="A972" s="19"/>
      <c r="B972" s="19"/>
      <c r="C972" s="19"/>
      <c r="D972" s="23"/>
      <c r="E972" s="19"/>
      <c r="F972" s="19"/>
      <c r="G972" s="19"/>
      <c r="H972" s="22"/>
      <c r="I972" s="23"/>
      <c r="K972" s="22"/>
    </row>
    <row r="973" spans="1:11">
      <c r="A973" s="19"/>
      <c r="B973" s="19"/>
      <c r="C973" s="19"/>
      <c r="D973" s="23"/>
      <c r="E973" s="19"/>
      <c r="F973" s="19"/>
      <c r="G973" s="19"/>
      <c r="H973" s="22"/>
      <c r="I973" s="23"/>
      <c r="K973" s="22"/>
    </row>
    <row r="974" spans="1:11">
      <c r="A974" s="19"/>
      <c r="B974" s="19"/>
      <c r="C974" s="19"/>
      <c r="D974" s="23"/>
      <c r="E974" s="19"/>
      <c r="F974" s="19"/>
      <c r="G974" s="19"/>
      <c r="H974" s="22"/>
      <c r="I974" s="23"/>
      <c r="K974" s="22"/>
    </row>
    <row r="975" spans="1:11">
      <c r="A975" s="19"/>
      <c r="B975" s="19"/>
      <c r="C975" s="19"/>
      <c r="D975" s="23"/>
      <c r="E975" s="19"/>
      <c r="F975" s="19"/>
      <c r="G975" s="19"/>
      <c r="H975" s="22"/>
      <c r="I975" s="23"/>
      <c r="K975" s="22"/>
    </row>
    <row r="976" spans="1:11">
      <c r="A976" s="19"/>
      <c r="B976" s="19"/>
      <c r="C976" s="19"/>
      <c r="D976" s="23"/>
      <c r="E976" s="19"/>
      <c r="F976" s="19"/>
      <c r="G976" s="19"/>
      <c r="H976" s="22"/>
      <c r="I976" s="23"/>
      <c r="K976" s="22"/>
    </row>
    <row r="977" spans="1:11">
      <c r="A977" s="19"/>
      <c r="B977" s="19"/>
      <c r="C977" s="19"/>
      <c r="D977" s="23"/>
      <c r="E977" s="19"/>
      <c r="F977" s="19"/>
      <c r="G977" s="19"/>
      <c r="H977" s="22"/>
      <c r="I977" s="23"/>
      <c r="K977" s="22"/>
    </row>
    <row r="978" spans="1:11">
      <c r="A978" s="19"/>
      <c r="B978" s="19"/>
      <c r="C978" s="19"/>
      <c r="D978" s="23"/>
      <c r="E978" s="19"/>
      <c r="F978" s="19"/>
      <c r="G978" s="19"/>
      <c r="H978" s="22"/>
      <c r="I978" s="23"/>
      <c r="K978" s="22"/>
    </row>
    <row r="979" spans="1:11">
      <c r="A979" s="19"/>
      <c r="B979" s="19"/>
      <c r="C979" s="19"/>
      <c r="D979" s="23"/>
      <c r="E979" s="19"/>
      <c r="F979" s="19"/>
      <c r="G979" s="19"/>
      <c r="H979" s="22"/>
      <c r="I979" s="23"/>
      <c r="K979" s="22"/>
    </row>
    <row r="980" spans="1:11">
      <c r="A980" s="19"/>
      <c r="B980" s="19"/>
      <c r="C980" s="19"/>
      <c r="D980" s="23"/>
      <c r="E980" s="19"/>
      <c r="F980" s="19"/>
      <c r="G980" s="19"/>
      <c r="H980" s="22"/>
      <c r="I980" s="23"/>
      <c r="K980" s="22"/>
    </row>
    <row r="981" spans="1:11">
      <c r="A981" s="19"/>
      <c r="B981" s="19"/>
      <c r="C981" s="19"/>
      <c r="D981" s="23"/>
      <c r="E981" s="19"/>
      <c r="F981" s="19"/>
      <c r="G981" s="19"/>
      <c r="H981" s="22"/>
      <c r="I981" s="23"/>
      <c r="K981" s="22"/>
    </row>
    <row r="982" spans="1:11">
      <c r="A982" s="19"/>
      <c r="B982" s="19"/>
      <c r="C982" s="19"/>
      <c r="D982" s="23"/>
      <c r="E982" s="19"/>
      <c r="F982" s="19"/>
      <c r="G982" s="19"/>
      <c r="H982" s="22"/>
      <c r="I982" s="23"/>
      <c r="K982" s="22"/>
    </row>
    <row r="983" spans="1:11">
      <c r="A983" s="19"/>
      <c r="B983" s="19"/>
      <c r="C983" s="19"/>
      <c r="D983" s="23"/>
      <c r="E983" s="19"/>
      <c r="F983" s="19"/>
      <c r="G983" s="19"/>
      <c r="H983" s="22"/>
      <c r="I983" s="23"/>
      <c r="K983" s="22"/>
    </row>
    <row r="984" spans="1:11">
      <c r="A984" s="19"/>
      <c r="B984" s="19"/>
      <c r="C984" s="19"/>
      <c r="D984" s="23"/>
      <c r="E984" s="19"/>
      <c r="F984" s="19"/>
      <c r="G984" s="19"/>
      <c r="H984" s="22"/>
      <c r="I984" s="23"/>
      <c r="K984" s="22"/>
    </row>
    <row r="985" spans="1:11">
      <c r="A985" s="19"/>
      <c r="B985" s="19"/>
      <c r="C985" s="19"/>
      <c r="D985" s="23"/>
      <c r="E985" s="19"/>
      <c r="F985" s="19"/>
      <c r="G985" s="19"/>
      <c r="H985" s="22"/>
      <c r="I985" s="23"/>
      <c r="K985" s="22"/>
    </row>
    <row r="986" spans="1:11">
      <c r="A986" s="19"/>
      <c r="B986" s="19"/>
      <c r="C986" s="19"/>
      <c r="D986" s="23"/>
      <c r="E986" s="19"/>
      <c r="F986" s="19"/>
      <c r="G986" s="19"/>
      <c r="H986" s="22"/>
      <c r="I986" s="23"/>
      <c r="K986" s="22"/>
    </row>
    <row r="987" spans="1:11">
      <c r="A987" s="19"/>
      <c r="B987" s="19"/>
      <c r="C987" s="19"/>
      <c r="D987" s="23"/>
      <c r="E987" s="19"/>
      <c r="F987" s="19"/>
      <c r="G987" s="19"/>
      <c r="H987" s="22"/>
      <c r="I987" s="23"/>
      <c r="K987" s="22"/>
    </row>
    <row r="988" spans="1:11">
      <c r="A988" s="19"/>
      <c r="B988" s="19"/>
      <c r="C988" s="19"/>
      <c r="D988" s="23"/>
      <c r="E988" s="19"/>
      <c r="F988" s="19"/>
      <c r="G988" s="19"/>
      <c r="H988" s="22"/>
      <c r="I988" s="23"/>
      <c r="K988" s="22"/>
    </row>
    <row r="989" spans="1:11">
      <c r="A989" s="19"/>
      <c r="B989" s="19"/>
      <c r="C989" s="19"/>
      <c r="D989" s="23"/>
      <c r="E989" s="19"/>
      <c r="F989" s="19"/>
      <c r="G989" s="19"/>
      <c r="H989" s="22"/>
      <c r="I989" s="23"/>
      <c r="K989" s="22"/>
    </row>
    <row r="990" spans="1:11">
      <c r="A990" s="19"/>
      <c r="B990" s="19"/>
      <c r="C990" s="19"/>
      <c r="D990" s="23"/>
      <c r="E990" s="19"/>
      <c r="F990" s="19"/>
      <c r="G990" s="19"/>
      <c r="H990" s="22"/>
      <c r="I990" s="23"/>
      <c r="K990" s="22"/>
    </row>
    <row r="991" spans="1:11">
      <c r="A991" s="19"/>
      <c r="B991" s="19"/>
      <c r="C991" s="19"/>
      <c r="D991" s="23"/>
      <c r="E991" s="19"/>
      <c r="F991" s="19"/>
      <c r="G991" s="19"/>
      <c r="H991" s="22"/>
      <c r="I991" s="23"/>
      <c r="K991" s="22"/>
    </row>
    <row r="992" spans="1:11">
      <c r="A992" s="19"/>
      <c r="B992" s="19"/>
      <c r="C992" s="19"/>
      <c r="D992" s="23"/>
      <c r="E992" s="19"/>
      <c r="F992" s="19"/>
      <c r="G992" s="19"/>
      <c r="H992" s="22"/>
      <c r="I992" s="23"/>
      <c r="K992" s="22"/>
    </row>
    <row r="993" spans="1:11">
      <c r="A993" s="19"/>
      <c r="B993" s="19"/>
      <c r="C993" s="19"/>
      <c r="D993" s="23"/>
      <c r="E993" s="19"/>
      <c r="F993" s="19"/>
      <c r="G993" s="19"/>
      <c r="H993" s="22"/>
      <c r="I993" s="23"/>
      <c r="K993" s="22"/>
    </row>
    <row r="994" spans="1:11">
      <c r="A994" s="19"/>
      <c r="B994" s="19"/>
      <c r="C994" s="19"/>
      <c r="D994" s="23"/>
      <c r="E994" s="19"/>
      <c r="F994" s="19"/>
      <c r="G994" s="19"/>
      <c r="H994" s="22"/>
      <c r="I994" s="23"/>
      <c r="K994" s="22"/>
    </row>
    <row r="995" spans="1:11">
      <c r="A995" s="19"/>
      <c r="B995" s="19"/>
      <c r="C995" s="19"/>
      <c r="D995" s="23"/>
      <c r="E995" s="19"/>
      <c r="F995" s="19"/>
      <c r="G995" s="19"/>
      <c r="H995" s="22"/>
      <c r="I995" s="23"/>
      <c r="K995" s="22"/>
    </row>
    <row r="996" spans="1:11">
      <c r="A996" s="19"/>
      <c r="B996" s="19"/>
      <c r="C996" s="19"/>
      <c r="D996" s="23"/>
      <c r="E996" s="19"/>
      <c r="F996" s="19"/>
      <c r="G996" s="19"/>
      <c r="H996" s="22"/>
      <c r="I996" s="23"/>
      <c r="K996" s="22"/>
    </row>
    <row r="997" spans="1:11">
      <c r="A997" s="19"/>
      <c r="B997" s="19"/>
      <c r="C997" s="19"/>
      <c r="D997" s="23"/>
      <c r="E997" s="19"/>
      <c r="F997" s="19"/>
      <c r="G997" s="19"/>
      <c r="H997" s="22"/>
      <c r="I997" s="23"/>
      <c r="K997" s="22"/>
    </row>
    <row r="998" spans="1:11">
      <c r="A998" s="19"/>
      <c r="B998" s="19"/>
      <c r="C998" s="19"/>
      <c r="D998" s="23"/>
      <c r="E998" s="19"/>
      <c r="F998" s="19"/>
      <c r="G998" s="19"/>
      <c r="H998" s="22"/>
      <c r="I998" s="23"/>
      <c r="K998" s="22"/>
    </row>
    <row r="999" spans="1:11">
      <c r="A999" s="19"/>
      <c r="B999" s="19"/>
      <c r="C999" s="19"/>
      <c r="D999" s="23"/>
      <c r="E999" s="19"/>
      <c r="F999" s="19"/>
      <c r="G999" s="19"/>
      <c r="H999" s="22"/>
      <c r="I999" s="23"/>
      <c r="K999" s="22"/>
    </row>
    <row r="1000" spans="1:11">
      <c r="A1000" s="19"/>
      <c r="B1000" s="19"/>
      <c r="C1000" s="19"/>
      <c r="D1000" s="23"/>
      <c r="E1000" s="19"/>
      <c r="F1000" s="19"/>
      <c r="G1000" s="19"/>
      <c r="H1000" s="22"/>
      <c r="I1000" s="23"/>
      <c r="K1000" s="22"/>
    </row>
    <row r="1001" spans="1:11">
      <c r="A1001" s="19"/>
      <c r="B1001" s="19"/>
      <c r="C1001" s="19"/>
      <c r="D1001" s="23"/>
      <c r="E1001" s="19"/>
      <c r="F1001" s="19"/>
      <c r="G1001" s="19"/>
      <c r="H1001" s="22"/>
      <c r="I1001" s="23"/>
      <c r="K1001" s="22"/>
    </row>
    <row r="1002" spans="1:11">
      <c r="A1002" s="19"/>
      <c r="B1002" s="19"/>
      <c r="C1002" s="19"/>
      <c r="D1002" s="23"/>
      <c r="E1002" s="19"/>
      <c r="F1002" s="19"/>
      <c r="G1002" s="19"/>
      <c r="H1002" s="22"/>
      <c r="I1002" s="23"/>
      <c r="K1002" s="22"/>
    </row>
    <row r="1003" spans="1:11">
      <c r="A1003" s="19"/>
      <c r="B1003" s="19"/>
      <c r="C1003" s="19"/>
      <c r="D1003" s="23"/>
      <c r="E1003" s="19"/>
      <c r="F1003" s="19"/>
      <c r="G1003" s="19"/>
      <c r="H1003" s="22"/>
      <c r="I1003" s="23"/>
      <c r="K1003" s="22"/>
    </row>
    <row r="1004" spans="1:11">
      <c r="A1004" s="19"/>
      <c r="B1004" s="19"/>
      <c r="C1004" s="19"/>
      <c r="D1004" s="23"/>
      <c r="E1004" s="19"/>
      <c r="F1004" s="19"/>
      <c r="G1004" s="19"/>
      <c r="H1004" s="22"/>
      <c r="I1004" s="23"/>
      <c r="K1004" s="22"/>
    </row>
    <row r="1005" spans="1:11">
      <c r="A1005" s="19"/>
      <c r="B1005" s="19"/>
      <c r="C1005" s="19"/>
      <c r="D1005" s="23"/>
      <c r="E1005" s="19"/>
      <c r="F1005" s="19"/>
      <c r="G1005" s="19"/>
      <c r="H1005" s="22"/>
      <c r="I1005" s="23"/>
      <c r="K1005" s="22"/>
    </row>
    <row r="1006" spans="1:11">
      <c r="A1006" s="19"/>
      <c r="B1006" s="19"/>
      <c r="C1006" s="19"/>
      <c r="D1006" s="23"/>
      <c r="E1006" s="19"/>
      <c r="F1006" s="19"/>
      <c r="G1006" s="19"/>
      <c r="H1006" s="22"/>
      <c r="I1006" s="23"/>
      <c r="K1006" s="22"/>
    </row>
    <row r="1007" spans="1:11">
      <c r="A1007" s="19"/>
      <c r="B1007" s="19"/>
      <c r="C1007" s="19"/>
      <c r="D1007" s="23"/>
      <c r="E1007" s="19"/>
      <c r="F1007" s="19"/>
      <c r="G1007" s="19"/>
      <c r="H1007" s="22"/>
      <c r="I1007" s="23"/>
      <c r="K1007" s="22"/>
    </row>
    <row r="1008" spans="1:11">
      <c r="A1008" s="19"/>
      <c r="B1008" s="19"/>
      <c r="C1008" s="19"/>
      <c r="D1008" s="23"/>
      <c r="E1008" s="19"/>
      <c r="F1008" s="19"/>
      <c r="G1008" s="19"/>
      <c r="H1008" s="22"/>
      <c r="I1008" s="23"/>
      <c r="K1008" s="22"/>
    </row>
    <row r="1009" spans="1:11">
      <c r="A1009" s="19"/>
      <c r="B1009" s="19"/>
      <c r="C1009" s="19"/>
      <c r="D1009" s="23"/>
      <c r="E1009" s="19"/>
      <c r="F1009" s="19"/>
      <c r="G1009" s="19"/>
      <c r="H1009" s="22"/>
      <c r="I1009" s="23"/>
      <c r="K1009" s="22"/>
    </row>
    <row r="1010" spans="1:11">
      <c r="A1010" s="19"/>
      <c r="B1010" s="19"/>
      <c r="C1010" s="19"/>
      <c r="D1010" s="23"/>
      <c r="E1010" s="19"/>
      <c r="F1010" s="19"/>
      <c r="G1010" s="19"/>
      <c r="H1010" s="22"/>
      <c r="I1010" s="23"/>
      <c r="K1010" s="22"/>
    </row>
    <row r="1011" spans="1:11">
      <c r="A1011" s="19"/>
      <c r="B1011" s="19"/>
      <c r="C1011" s="19"/>
      <c r="D1011" s="23"/>
      <c r="E1011" s="19"/>
      <c r="F1011" s="19"/>
      <c r="G1011" s="19"/>
      <c r="H1011" s="22"/>
      <c r="I1011" s="23"/>
      <c r="K1011" s="22"/>
    </row>
    <row r="1012" spans="1:11">
      <c r="A1012" s="19"/>
      <c r="B1012" s="19"/>
      <c r="C1012" s="19"/>
      <c r="D1012" s="23"/>
      <c r="E1012" s="19"/>
      <c r="F1012" s="19"/>
      <c r="G1012" s="19"/>
      <c r="H1012" s="22"/>
      <c r="I1012" s="23"/>
      <c r="K1012" s="22"/>
    </row>
    <row r="1013" spans="1:11">
      <c r="A1013" s="19"/>
      <c r="B1013" s="19"/>
      <c r="C1013" s="19"/>
      <c r="D1013" s="23"/>
      <c r="E1013" s="19"/>
      <c r="F1013" s="19"/>
      <c r="G1013" s="19"/>
      <c r="H1013" s="22"/>
      <c r="I1013" s="23"/>
      <c r="K1013" s="22"/>
    </row>
    <row r="1014" spans="1:11">
      <c r="A1014" s="19"/>
      <c r="B1014" s="19"/>
      <c r="C1014" s="19"/>
      <c r="D1014" s="23"/>
      <c r="E1014" s="19"/>
      <c r="F1014" s="19"/>
      <c r="G1014" s="19"/>
      <c r="H1014" s="22"/>
      <c r="I1014" s="23"/>
      <c r="K1014" s="22"/>
    </row>
    <row r="1015" spans="1:11">
      <c r="A1015" s="19"/>
      <c r="B1015" s="19"/>
      <c r="C1015" s="19"/>
      <c r="D1015" s="23"/>
      <c r="E1015" s="19"/>
      <c r="F1015" s="19"/>
      <c r="G1015" s="19"/>
      <c r="H1015" s="22"/>
      <c r="I1015" s="23"/>
      <c r="K1015" s="22"/>
    </row>
    <row r="1016" spans="1:11">
      <c r="A1016" s="19"/>
      <c r="B1016" s="19"/>
      <c r="C1016" s="19"/>
      <c r="D1016" s="23"/>
      <c r="E1016" s="19"/>
      <c r="F1016" s="19"/>
      <c r="G1016" s="19"/>
      <c r="H1016" s="22"/>
      <c r="I1016" s="23"/>
      <c r="K1016" s="22"/>
    </row>
    <row r="1017" spans="1:11">
      <c r="A1017" s="19"/>
      <c r="B1017" s="19"/>
      <c r="C1017" s="19"/>
      <c r="D1017" s="23"/>
      <c r="E1017" s="19"/>
      <c r="F1017" s="19"/>
      <c r="G1017" s="19"/>
      <c r="H1017" s="22"/>
      <c r="I1017" s="23"/>
      <c r="K1017" s="22"/>
    </row>
    <row r="1018" spans="1:11">
      <c r="A1018" s="19"/>
      <c r="B1018" s="19"/>
      <c r="C1018" s="19"/>
      <c r="D1018" s="23"/>
      <c r="E1018" s="19"/>
      <c r="F1018" s="19"/>
      <c r="G1018" s="19"/>
      <c r="H1018" s="22"/>
      <c r="I1018" s="23"/>
      <c r="K1018" s="22"/>
    </row>
    <row r="1019" spans="1:11">
      <c r="A1019" s="19"/>
      <c r="B1019" s="19"/>
      <c r="C1019" s="19"/>
      <c r="D1019" s="23"/>
      <c r="E1019" s="19"/>
      <c r="F1019" s="19"/>
      <c r="G1019" s="19"/>
      <c r="H1019" s="22"/>
      <c r="I1019" s="23"/>
      <c r="K1019" s="22"/>
    </row>
    <row r="1020" spans="1:11">
      <c r="A1020" s="19"/>
      <c r="B1020" s="19"/>
      <c r="C1020" s="19"/>
      <c r="D1020" s="23"/>
      <c r="E1020" s="19"/>
      <c r="F1020" s="19"/>
      <c r="G1020" s="19"/>
      <c r="H1020" s="22"/>
      <c r="I1020" s="23"/>
      <c r="K1020" s="22"/>
    </row>
    <row r="1021" spans="1:11">
      <c r="A1021" s="19"/>
      <c r="B1021" s="19"/>
      <c r="C1021" s="19"/>
      <c r="D1021" s="23"/>
      <c r="E1021" s="19"/>
      <c r="F1021" s="19"/>
      <c r="G1021" s="19"/>
      <c r="H1021" s="22"/>
      <c r="I1021" s="23"/>
      <c r="K1021" s="22"/>
    </row>
    <row r="1022" spans="1:11">
      <c r="A1022" s="19"/>
      <c r="B1022" s="19"/>
      <c r="C1022" s="19"/>
      <c r="D1022" s="23"/>
      <c r="E1022" s="19"/>
      <c r="F1022" s="19"/>
      <c r="G1022" s="19"/>
      <c r="H1022" s="22"/>
      <c r="I1022" s="23"/>
      <c r="K1022" s="22"/>
    </row>
    <row r="1023" spans="1:11">
      <c r="A1023" s="19"/>
      <c r="B1023" s="19"/>
      <c r="C1023" s="19"/>
      <c r="D1023" s="23"/>
      <c r="E1023" s="19"/>
      <c r="F1023" s="19"/>
      <c r="G1023" s="19"/>
      <c r="H1023" s="22"/>
      <c r="I1023" s="23"/>
      <c r="K1023" s="22"/>
    </row>
    <row r="1024" spans="1:11">
      <c r="A1024" s="19"/>
      <c r="B1024" s="19"/>
      <c r="C1024" s="19"/>
      <c r="D1024" s="23"/>
      <c r="E1024" s="19"/>
      <c r="F1024" s="19"/>
      <c r="G1024" s="19"/>
      <c r="H1024" s="22"/>
      <c r="I1024" s="23"/>
      <c r="K1024" s="22"/>
    </row>
    <row r="1025" spans="1:11">
      <c r="A1025" s="19"/>
      <c r="B1025" s="19"/>
      <c r="C1025" s="19"/>
      <c r="D1025" s="23"/>
      <c r="E1025" s="19"/>
      <c r="F1025" s="19"/>
      <c r="G1025" s="19"/>
      <c r="H1025" s="22"/>
      <c r="I1025" s="23"/>
      <c r="K1025" s="22"/>
    </row>
    <row r="1026" spans="1:11">
      <c r="A1026" s="19"/>
      <c r="B1026" s="19"/>
      <c r="C1026" s="19"/>
      <c r="D1026" s="23"/>
      <c r="E1026" s="19"/>
      <c r="F1026" s="19"/>
      <c r="G1026" s="19"/>
      <c r="H1026" s="22"/>
      <c r="I1026" s="23"/>
      <c r="K1026" s="22"/>
    </row>
    <row r="1027" spans="1:11">
      <c r="A1027" s="19"/>
      <c r="B1027" s="19"/>
      <c r="C1027" s="19"/>
      <c r="D1027" s="23"/>
      <c r="E1027" s="19"/>
      <c r="F1027" s="19"/>
      <c r="G1027" s="19"/>
      <c r="H1027" s="22"/>
      <c r="I1027" s="23"/>
      <c r="K1027" s="22"/>
    </row>
    <row r="1028" spans="1:11">
      <c r="A1028" s="19"/>
      <c r="B1028" s="19"/>
      <c r="C1028" s="19"/>
      <c r="D1028" s="23"/>
      <c r="E1028" s="19"/>
      <c r="F1028" s="19"/>
      <c r="G1028" s="19"/>
      <c r="H1028" s="22"/>
      <c r="I1028" s="23"/>
      <c r="K1028" s="22"/>
    </row>
    <row r="1029" spans="1:11">
      <c r="A1029" s="19"/>
      <c r="B1029" s="19"/>
      <c r="C1029" s="19"/>
      <c r="D1029" s="23"/>
      <c r="E1029" s="19"/>
      <c r="F1029" s="19"/>
      <c r="G1029" s="19"/>
      <c r="H1029" s="22"/>
      <c r="I1029" s="23"/>
      <c r="K1029" s="22"/>
    </row>
    <row r="1030" spans="1:11">
      <c r="A1030" s="19"/>
      <c r="B1030" s="19"/>
      <c r="C1030" s="19"/>
      <c r="D1030" s="23"/>
      <c r="E1030" s="19"/>
      <c r="F1030" s="19"/>
      <c r="G1030" s="19"/>
      <c r="H1030" s="22"/>
      <c r="I1030" s="23"/>
      <c r="K1030" s="22"/>
    </row>
    <row r="1031" spans="1:11">
      <c r="A1031" s="19"/>
      <c r="B1031" s="19"/>
      <c r="C1031" s="19"/>
      <c r="D1031" s="23"/>
      <c r="E1031" s="19"/>
      <c r="F1031" s="19"/>
      <c r="G1031" s="19"/>
      <c r="H1031" s="22"/>
      <c r="I1031" s="23"/>
      <c r="K1031" s="22"/>
    </row>
    <row r="1032" spans="1:11">
      <c r="A1032" s="19"/>
      <c r="B1032" s="19"/>
      <c r="C1032" s="19"/>
      <c r="D1032" s="23"/>
      <c r="E1032" s="19"/>
      <c r="F1032" s="19"/>
      <c r="G1032" s="19"/>
      <c r="H1032" s="22"/>
      <c r="I1032" s="23"/>
      <c r="K1032" s="22"/>
    </row>
    <row r="1033" spans="1:11">
      <c r="A1033" s="19"/>
      <c r="B1033" s="19"/>
      <c r="C1033" s="19"/>
      <c r="D1033" s="23"/>
      <c r="E1033" s="19"/>
      <c r="F1033" s="19"/>
      <c r="G1033" s="19"/>
      <c r="H1033" s="22"/>
      <c r="I1033" s="23"/>
      <c r="K1033" s="22"/>
    </row>
    <row r="1034" spans="1:11">
      <c r="A1034" s="19"/>
      <c r="B1034" s="19"/>
      <c r="C1034" s="19"/>
      <c r="D1034" s="23"/>
      <c r="E1034" s="19"/>
      <c r="F1034" s="19"/>
      <c r="G1034" s="19"/>
      <c r="H1034" s="22"/>
      <c r="I1034" s="23"/>
      <c r="K1034" s="22"/>
    </row>
    <row r="1035" spans="1:11">
      <c r="A1035" s="19"/>
      <c r="B1035" s="19"/>
      <c r="C1035" s="19"/>
      <c r="D1035" s="23"/>
      <c r="E1035" s="19"/>
      <c r="F1035" s="19"/>
      <c r="G1035" s="19"/>
      <c r="H1035" s="22"/>
      <c r="I1035" s="23"/>
      <c r="K1035" s="22"/>
    </row>
    <row r="1036" spans="1:11">
      <c r="A1036" s="19"/>
      <c r="B1036" s="19"/>
      <c r="C1036" s="19"/>
      <c r="D1036" s="23"/>
      <c r="E1036" s="19"/>
      <c r="F1036" s="19"/>
      <c r="G1036" s="19"/>
      <c r="H1036" s="22"/>
      <c r="I1036" s="23"/>
      <c r="K1036" s="22"/>
    </row>
    <row r="1037" spans="1:11">
      <c r="A1037" s="19"/>
      <c r="B1037" s="19"/>
      <c r="C1037" s="19"/>
      <c r="D1037" s="23"/>
      <c r="E1037" s="19"/>
      <c r="F1037" s="19"/>
      <c r="G1037" s="19"/>
      <c r="H1037" s="22"/>
      <c r="I1037" s="23"/>
      <c r="K1037" s="22"/>
    </row>
    <row r="1038" spans="1:11">
      <c r="A1038" s="19"/>
      <c r="B1038" s="19"/>
      <c r="C1038" s="19"/>
      <c r="D1038" s="23"/>
      <c r="E1038" s="19"/>
      <c r="F1038" s="19"/>
      <c r="G1038" s="19"/>
      <c r="H1038" s="22"/>
      <c r="I1038" s="23"/>
      <c r="K1038" s="22"/>
    </row>
    <row r="1039" spans="1:11">
      <c r="A1039" s="19"/>
      <c r="B1039" s="19"/>
      <c r="C1039" s="19"/>
      <c r="D1039" s="23"/>
      <c r="E1039" s="19"/>
      <c r="F1039" s="19"/>
      <c r="G1039" s="19"/>
      <c r="H1039" s="22"/>
      <c r="I1039" s="23"/>
      <c r="K1039" s="22"/>
    </row>
    <row r="1040" spans="1:11">
      <c r="A1040" s="19"/>
      <c r="B1040" s="19"/>
      <c r="C1040" s="19"/>
      <c r="D1040" s="23"/>
      <c r="E1040" s="19"/>
      <c r="F1040" s="19"/>
      <c r="G1040" s="19"/>
      <c r="H1040" s="22"/>
      <c r="I1040" s="23"/>
      <c r="K1040" s="22"/>
    </row>
    <row r="1041" spans="1:11">
      <c r="A1041" s="19"/>
      <c r="B1041" s="19"/>
      <c r="C1041" s="19"/>
      <c r="D1041" s="23"/>
      <c r="E1041" s="19"/>
      <c r="F1041" s="19"/>
      <c r="G1041" s="19"/>
      <c r="H1041" s="22"/>
      <c r="I1041" s="23"/>
      <c r="K1041" s="22"/>
    </row>
    <row r="1042" spans="1:11">
      <c r="A1042" s="19"/>
      <c r="B1042" s="19"/>
      <c r="C1042" s="19"/>
      <c r="D1042" s="23"/>
      <c r="E1042" s="19"/>
      <c r="F1042" s="19"/>
      <c r="G1042" s="19"/>
      <c r="H1042" s="22"/>
      <c r="I1042" s="23"/>
      <c r="K1042" s="22"/>
    </row>
    <row r="1043" spans="1:11">
      <c r="A1043" s="19"/>
      <c r="B1043" s="19"/>
      <c r="C1043" s="19"/>
      <c r="D1043" s="23"/>
      <c r="E1043" s="19"/>
      <c r="F1043" s="19"/>
      <c r="G1043" s="19"/>
      <c r="H1043" s="22"/>
      <c r="I1043" s="23"/>
      <c r="K1043" s="22"/>
    </row>
    <row r="1044" spans="1:11">
      <c r="A1044" s="19"/>
      <c r="B1044" s="19"/>
      <c r="C1044" s="19"/>
      <c r="D1044" s="23"/>
      <c r="E1044" s="19"/>
      <c r="F1044" s="19"/>
      <c r="G1044" s="19"/>
      <c r="H1044" s="22"/>
      <c r="I1044" s="23"/>
      <c r="K1044" s="22"/>
    </row>
    <row r="1045" spans="1:11">
      <c r="A1045" s="19"/>
      <c r="B1045" s="19"/>
      <c r="C1045" s="19"/>
      <c r="D1045" s="23"/>
      <c r="E1045" s="19"/>
      <c r="F1045" s="19"/>
      <c r="G1045" s="19"/>
      <c r="H1045" s="22"/>
      <c r="I1045" s="23"/>
      <c r="K1045" s="22"/>
    </row>
    <row r="1046" spans="1:11">
      <c r="A1046" s="19"/>
      <c r="B1046" s="19"/>
      <c r="C1046" s="19"/>
      <c r="D1046" s="23"/>
      <c r="E1046" s="19"/>
      <c r="F1046" s="19"/>
      <c r="G1046" s="19"/>
      <c r="H1046" s="22"/>
      <c r="I1046" s="23"/>
      <c r="K1046" s="22"/>
    </row>
    <row r="1047" spans="1:11">
      <c r="A1047" s="19"/>
      <c r="B1047" s="19"/>
      <c r="C1047" s="19"/>
      <c r="D1047" s="23"/>
      <c r="E1047" s="19"/>
      <c r="F1047" s="19"/>
      <c r="G1047" s="19"/>
      <c r="H1047" s="22"/>
      <c r="I1047" s="23"/>
      <c r="K1047" s="22"/>
    </row>
    <row r="1048" spans="1:11">
      <c r="A1048" s="19"/>
      <c r="B1048" s="19"/>
      <c r="C1048" s="19"/>
      <c r="D1048" s="23"/>
      <c r="E1048" s="19"/>
      <c r="F1048" s="19"/>
      <c r="G1048" s="19"/>
      <c r="H1048" s="22"/>
      <c r="I1048" s="23"/>
      <c r="K1048" s="22"/>
    </row>
    <row r="1049" spans="1:11">
      <c r="A1049" s="19"/>
      <c r="B1049" s="19"/>
      <c r="C1049" s="19"/>
      <c r="D1049" s="23"/>
      <c r="E1049" s="19"/>
      <c r="F1049" s="19"/>
      <c r="G1049" s="19"/>
      <c r="H1049" s="22"/>
      <c r="I1049" s="23"/>
      <c r="K1049" s="22"/>
    </row>
    <row r="1050" spans="1:11">
      <c r="A1050" s="19"/>
      <c r="B1050" s="19"/>
      <c r="C1050" s="19"/>
      <c r="D1050" s="23"/>
      <c r="E1050" s="19"/>
      <c r="F1050" s="19"/>
      <c r="G1050" s="19"/>
      <c r="H1050" s="22"/>
      <c r="I1050" s="23"/>
      <c r="K1050" s="22"/>
    </row>
    <row r="1051" spans="1:11">
      <c r="A1051" s="19"/>
      <c r="B1051" s="19"/>
      <c r="C1051" s="19"/>
      <c r="D1051" s="23"/>
      <c r="E1051" s="19"/>
      <c r="F1051" s="19"/>
      <c r="G1051" s="19"/>
      <c r="H1051" s="22"/>
      <c r="I1051" s="23"/>
      <c r="K1051" s="22"/>
    </row>
    <row r="1052" spans="1:11">
      <c r="A1052" s="19"/>
      <c r="B1052" s="19"/>
      <c r="C1052" s="19"/>
      <c r="D1052" s="23"/>
      <c r="E1052" s="19"/>
      <c r="F1052" s="19"/>
      <c r="G1052" s="19"/>
      <c r="H1052" s="22"/>
      <c r="I1052" s="23"/>
      <c r="K1052" s="22"/>
    </row>
    <row r="1053" spans="1:11">
      <c r="A1053" s="19"/>
      <c r="B1053" s="19"/>
      <c r="C1053" s="19"/>
      <c r="D1053" s="23"/>
      <c r="E1053" s="19"/>
      <c r="F1053" s="19"/>
      <c r="G1053" s="19"/>
      <c r="H1053" s="22"/>
      <c r="I1053" s="23"/>
      <c r="K1053" s="22"/>
    </row>
    <row r="1054" spans="1:11">
      <c r="A1054" s="19"/>
      <c r="B1054" s="19"/>
      <c r="C1054" s="19"/>
      <c r="D1054" s="23"/>
      <c r="E1054" s="19"/>
      <c r="F1054" s="19"/>
      <c r="G1054" s="19"/>
      <c r="H1054" s="22"/>
      <c r="I1054" s="23"/>
      <c r="K1054" s="22"/>
    </row>
    <row r="1055" spans="1:11">
      <c r="A1055" s="19"/>
      <c r="B1055" s="19"/>
      <c r="C1055" s="19"/>
      <c r="D1055" s="23"/>
      <c r="E1055" s="19"/>
      <c r="F1055" s="19"/>
      <c r="G1055" s="19"/>
      <c r="H1055" s="22"/>
      <c r="I1055" s="23"/>
      <c r="K1055" s="22"/>
    </row>
    <row r="1056" spans="1:11">
      <c r="A1056" s="19"/>
      <c r="B1056" s="19"/>
      <c r="C1056" s="19"/>
      <c r="D1056" s="23"/>
      <c r="E1056" s="19"/>
      <c r="F1056" s="19"/>
      <c r="G1056" s="19"/>
      <c r="H1056" s="22"/>
      <c r="I1056" s="23"/>
      <c r="K1056" s="22"/>
    </row>
    <row r="1057" spans="1:11">
      <c r="A1057" s="19"/>
      <c r="B1057" s="19"/>
      <c r="C1057" s="19"/>
      <c r="D1057" s="23"/>
      <c r="E1057" s="19"/>
      <c r="F1057" s="19"/>
      <c r="G1057" s="19"/>
      <c r="H1057" s="22"/>
      <c r="I1057" s="23"/>
      <c r="K1057" s="22"/>
    </row>
    <row r="1058" spans="1:11">
      <c r="A1058" s="19"/>
      <c r="B1058" s="19"/>
      <c r="C1058" s="19"/>
      <c r="D1058" s="23"/>
      <c r="E1058" s="19"/>
      <c r="F1058" s="19"/>
      <c r="G1058" s="19"/>
      <c r="H1058" s="22"/>
      <c r="I1058" s="23"/>
      <c r="K1058" s="22"/>
    </row>
    <row r="1059" spans="1:11">
      <c r="A1059" s="19"/>
      <c r="B1059" s="19"/>
      <c r="C1059" s="19"/>
      <c r="D1059" s="23"/>
      <c r="E1059" s="19"/>
      <c r="F1059" s="19"/>
      <c r="G1059" s="19"/>
      <c r="H1059" s="22"/>
      <c r="I1059" s="23"/>
      <c r="K1059" s="22"/>
    </row>
    <row r="1060" spans="1:11">
      <c r="A1060" s="19"/>
      <c r="B1060" s="19"/>
      <c r="C1060" s="19"/>
      <c r="D1060" s="23"/>
      <c r="E1060" s="19"/>
      <c r="F1060" s="19"/>
      <c r="G1060" s="19"/>
      <c r="H1060" s="22"/>
      <c r="I1060" s="23"/>
      <c r="K1060" s="22"/>
    </row>
    <row r="1061" spans="1:11">
      <c r="A1061" s="19"/>
      <c r="B1061" s="19"/>
      <c r="C1061" s="19"/>
      <c r="D1061" s="23"/>
      <c r="E1061" s="19"/>
      <c r="F1061" s="19"/>
      <c r="G1061" s="19"/>
      <c r="H1061" s="22"/>
      <c r="I1061" s="23"/>
      <c r="K1061" s="22"/>
    </row>
    <row r="1062" spans="1:11">
      <c r="A1062" s="19"/>
      <c r="B1062" s="19"/>
      <c r="C1062" s="19"/>
      <c r="D1062" s="23"/>
      <c r="E1062" s="19"/>
      <c r="F1062" s="19"/>
      <c r="G1062" s="19"/>
      <c r="H1062" s="22"/>
      <c r="I1062" s="23"/>
      <c r="K1062" s="22"/>
    </row>
    <row r="1063" spans="1:11">
      <c r="A1063" s="19"/>
      <c r="B1063" s="19"/>
      <c r="C1063" s="19"/>
      <c r="D1063" s="23"/>
      <c r="E1063" s="19"/>
      <c r="F1063" s="19"/>
      <c r="G1063" s="19"/>
      <c r="H1063" s="22"/>
      <c r="I1063" s="23"/>
      <c r="K1063" s="22"/>
    </row>
    <row r="1064" spans="1:11">
      <c r="A1064" s="19"/>
      <c r="B1064" s="19"/>
      <c r="C1064" s="19"/>
      <c r="D1064" s="23"/>
      <c r="E1064" s="19"/>
      <c r="F1064" s="19"/>
      <c r="G1064" s="19"/>
      <c r="H1064" s="22"/>
      <c r="I1064" s="23"/>
      <c r="K1064" s="22"/>
    </row>
    <row r="1065" spans="1:11">
      <c r="A1065" s="19"/>
      <c r="B1065" s="19"/>
      <c r="C1065" s="19"/>
      <c r="D1065" s="23"/>
      <c r="E1065" s="19"/>
      <c r="F1065" s="19"/>
      <c r="G1065" s="19"/>
      <c r="H1065" s="22"/>
      <c r="I1065" s="23"/>
      <c r="K1065" s="22"/>
    </row>
    <row r="1066" spans="1:11">
      <c r="A1066" s="19"/>
      <c r="B1066" s="19"/>
      <c r="C1066" s="19"/>
      <c r="D1066" s="23"/>
      <c r="E1066" s="19"/>
      <c r="F1066" s="19"/>
      <c r="G1066" s="19"/>
      <c r="H1066" s="22"/>
      <c r="I1066" s="23"/>
      <c r="K1066" s="22"/>
    </row>
    <row r="1067" spans="1:11">
      <c r="A1067" s="19"/>
      <c r="B1067" s="19"/>
      <c r="C1067" s="19"/>
      <c r="D1067" s="23"/>
      <c r="E1067" s="19"/>
      <c r="F1067" s="19"/>
      <c r="G1067" s="19"/>
      <c r="H1067" s="22"/>
      <c r="I1067" s="23"/>
      <c r="K1067" s="22"/>
    </row>
    <row r="1068" spans="1:11">
      <c r="A1068" s="19"/>
      <c r="B1068" s="19"/>
      <c r="C1068" s="19"/>
      <c r="D1068" s="23"/>
      <c r="E1068" s="19"/>
      <c r="F1068" s="19"/>
      <c r="G1068" s="19"/>
      <c r="H1068" s="22"/>
      <c r="I1068" s="23"/>
      <c r="K1068" s="22"/>
    </row>
    <row r="1069" spans="1:11">
      <c r="A1069" s="19"/>
      <c r="B1069" s="19"/>
      <c r="C1069" s="19"/>
      <c r="D1069" s="23"/>
      <c r="E1069" s="19"/>
      <c r="F1069" s="19"/>
      <c r="G1069" s="19"/>
      <c r="H1069" s="22"/>
      <c r="I1069" s="23"/>
      <c r="K1069" s="22"/>
    </row>
    <row r="1070" spans="1:11">
      <c r="A1070" s="19"/>
      <c r="B1070" s="19"/>
      <c r="C1070" s="19"/>
      <c r="D1070" s="23"/>
      <c r="E1070" s="19"/>
      <c r="F1070" s="19"/>
      <c r="G1070" s="19"/>
      <c r="H1070" s="22"/>
      <c r="I1070" s="23"/>
      <c r="K1070" s="22"/>
    </row>
    <row r="1071" spans="1:11">
      <c r="A1071" s="19"/>
      <c r="B1071" s="19"/>
      <c r="C1071" s="19"/>
      <c r="D1071" s="23"/>
      <c r="E1071" s="19"/>
      <c r="F1071" s="19"/>
      <c r="G1071" s="19"/>
      <c r="H1071" s="22"/>
      <c r="I1071" s="23"/>
      <c r="K1071" s="22"/>
    </row>
    <row r="1072" spans="1:11">
      <c r="A1072" s="19"/>
      <c r="B1072" s="19"/>
      <c r="C1072" s="19"/>
      <c r="D1072" s="23"/>
      <c r="E1072" s="19"/>
      <c r="F1072" s="19"/>
      <c r="G1072" s="19"/>
      <c r="H1072" s="22"/>
      <c r="I1072" s="23"/>
      <c r="K1072" s="22"/>
    </row>
    <row r="1073" spans="1:11">
      <c r="A1073" s="19"/>
      <c r="B1073" s="19"/>
      <c r="C1073" s="19"/>
      <c r="D1073" s="23"/>
      <c r="E1073" s="19"/>
      <c r="F1073" s="19"/>
      <c r="G1073" s="19"/>
      <c r="H1073" s="22"/>
      <c r="I1073" s="23"/>
      <c r="K1073" s="22"/>
    </row>
    <row r="1074" spans="1:11">
      <c r="A1074" s="19"/>
      <c r="B1074" s="19"/>
      <c r="C1074" s="19"/>
      <c r="D1074" s="23"/>
      <c r="E1074" s="19"/>
      <c r="F1074" s="19"/>
      <c r="G1074" s="19"/>
      <c r="H1074" s="22"/>
      <c r="I1074" s="23"/>
      <c r="K1074" s="22"/>
    </row>
    <row r="1075" spans="1:11">
      <c r="A1075" s="19"/>
      <c r="B1075" s="19"/>
      <c r="C1075" s="19"/>
      <c r="D1075" s="23"/>
      <c r="E1075" s="19"/>
      <c r="F1075" s="19"/>
      <c r="G1075" s="19"/>
      <c r="H1075" s="22"/>
      <c r="I1075" s="23"/>
      <c r="K1075" s="22"/>
    </row>
    <row r="1076" spans="1:11">
      <c r="A1076" s="19"/>
      <c r="B1076" s="19"/>
      <c r="C1076" s="19"/>
      <c r="D1076" s="23"/>
      <c r="E1076" s="19"/>
      <c r="F1076" s="19"/>
      <c r="G1076" s="19"/>
      <c r="H1076" s="22"/>
      <c r="I1076" s="23"/>
      <c r="K1076" s="22"/>
    </row>
    <row r="1077" spans="1:11">
      <c r="A1077" s="19"/>
      <c r="B1077" s="19"/>
      <c r="C1077" s="19"/>
      <c r="D1077" s="23"/>
      <c r="E1077" s="19"/>
      <c r="F1077" s="19"/>
      <c r="G1077" s="19"/>
      <c r="H1077" s="22"/>
      <c r="I1077" s="23"/>
      <c r="K1077" s="22"/>
    </row>
    <row r="1078" spans="1:11">
      <c r="A1078" s="19"/>
      <c r="B1078" s="19"/>
      <c r="C1078" s="19"/>
      <c r="D1078" s="23"/>
      <c r="E1078" s="19"/>
      <c r="F1078" s="19"/>
      <c r="G1078" s="19"/>
      <c r="H1078" s="22"/>
      <c r="I1078" s="23"/>
      <c r="K1078" s="22"/>
    </row>
    <row r="1079" spans="1:11">
      <c r="A1079" s="19"/>
      <c r="B1079" s="19"/>
      <c r="C1079" s="19"/>
      <c r="D1079" s="23"/>
      <c r="E1079" s="19"/>
      <c r="F1079" s="19"/>
      <c r="G1079" s="19"/>
      <c r="H1079" s="22"/>
      <c r="I1079" s="23"/>
      <c r="K1079" s="22"/>
    </row>
    <row r="1080" spans="1:11">
      <c r="A1080" s="19"/>
      <c r="B1080" s="19"/>
      <c r="C1080" s="19"/>
      <c r="D1080" s="23"/>
      <c r="E1080" s="19"/>
      <c r="F1080" s="19"/>
      <c r="G1080" s="19"/>
      <c r="H1080" s="22"/>
      <c r="I1080" s="23"/>
      <c r="K1080" s="22"/>
    </row>
    <row r="1081" spans="1:11">
      <c r="A1081" s="19"/>
      <c r="B1081" s="19"/>
      <c r="C1081" s="19"/>
      <c r="D1081" s="23"/>
      <c r="E1081" s="19"/>
      <c r="F1081" s="19"/>
      <c r="G1081" s="19"/>
      <c r="H1081" s="22"/>
      <c r="I1081" s="23"/>
      <c r="K1081" s="22"/>
    </row>
    <row r="1082" spans="1:11">
      <c r="A1082" s="19"/>
      <c r="B1082" s="19"/>
      <c r="C1082" s="19"/>
      <c r="D1082" s="23"/>
      <c r="E1082" s="19"/>
      <c r="F1082" s="19"/>
      <c r="G1082" s="19"/>
      <c r="H1082" s="22"/>
      <c r="I1082" s="23"/>
      <c r="K1082" s="22"/>
    </row>
    <row r="1083" spans="1:11">
      <c r="A1083" s="19"/>
      <c r="B1083" s="19"/>
      <c r="C1083" s="19"/>
      <c r="D1083" s="23"/>
      <c r="E1083" s="19"/>
      <c r="F1083" s="19"/>
      <c r="G1083" s="19"/>
      <c r="H1083" s="22"/>
      <c r="I1083" s="23"/>
      <c r="K1083" s="22"/>
    </row>
    <row r="1084" spans="1:11">
      <c r="A1084" s="19"/>
      <c r="B1084" s="19"/>
      <c r="C1084" s="19"/>
      <c r="D1084" s="23"/>
      <c r="E1084" s="19"/>
      <c r="F1084" s="19"/>
      <c r="G1084" s="19"/>
      <c r="H1084" s="22"/>
      <c r="I1084" s="23"/>
      <c r="K1084" s="22"/>
    </row>
    <row r="1085" spans="1:11">
      <c r="A1085" s="19"/>
      <c r="B1085" s="19"/>
      <c r="C1085" s="19"/>
      <c r="D1085" s="23"/>
      <c r="E1085" s="19"/>
      <c r="F1085" s="19"/>
      <c r="G1085" s="19"/>
      <c r="H1085" s="22"/>
      <c r="I1085" s="23"/>
      <c r="K1085" s="22"/>
    </row>
    <row r="1086" spans="1:11">
      <c r="A1086" s="19"/>
      <c r="B1086" s="19"/>
      <c r="C1086" s="19"/>
      <c r="D1086" s="23"/>
      <c r="E1086" s="19"/>
      <c r="F1086" s="19"/>
      <c r="G1086" s="19"/>
      <c r="H1086" s="22"/>
      <c r="I1086" s="23"/>
      <c r="K1086" s="22"/>
    </row>
    <row r="1087" spans="1:11">
      <c r="A1087" s="19"/>
      <c r="B1087" s="19"/>
      <c r="C1087" s="19"/>
      <c r="D1087" s="23"/>
      <c r="E1087" s="19"/>
      <c r="F1087" s="19"/>
      <c r="G1087" s="19"/>
      <c r="H1087" s="22"/>
      <c r="I1087" s="23"/>
      <c r="K1087" s="22"/>
    </row>
    <row r="1088" spans="1:11">
      <c r="A1088" s="19"/>
      <c r="B1088" s="19"/>
      <c r="C1088" s="19"/>
      <c r="D1088" s="23"/>
      <c r="E1088" s="19"/>
      <c r="F1088" s="19"/>
      <c r="G1088" s="19"/>
      <c r="H1088" s="22"/>
      <c r="I1088" s="23"/>
      <c r="K1088" s="22"/>
    </row>
    <row r="1089" spans="1:11">
      <c r="A1089" s="19"/>
      <c r="B1089" s="19"/>
      <c r="C1089" s="19"/>
      <c r="D1089" s="23"/>
      <c r="E1089" s="19"/>
      <c r="F1089" s="19"/>
      <c r="G1089" s="19"/>
      <c r="H1089" s="22"/>
      <c r="I1089" s="23"/>
      <c r="K1089" s="22"/>
    </row>
    <row r="1090" spans="1:11">
      <c r="A1090" s="19"/>
      <c r="B1090" s="19"/>
      <c r="C1090" s="19"/>
      <c r="D1090" s="23"/>
      <c r="E1090" s="19"/>
      <c r="F1090" s="19"/>
      <c r="G1090" s="19"/>
      <c r="H1090" s="22"/>
      <c r="I1090" s="23"/>
      <c r="K1090" s="22"/>
    </row>
    <row r="1091" spans="1:11">
      <c r="A1091" s="19"/>
      <c r="B1091" s="19"/>
      <c r="C1091" s="19"/>
      <c r="D1091" s="23"/>
      <c r="E1091" s="19"/>
      <c r="F1091" s="19"/>
      <c r="G1091" s="19"/>
      <c r="H1091" s="22"/>
      <c r="I1091" s="23"/>
      <c r="K1091" s="22"/>
    </row>
    <row r="1092" spans="1:11">
      <c r="A1092" s="19"/>
      <c r="B1092" s="19"/>
      <c r="C1092" s="19"/>
      <c r="D1092" s="23"/>
      <c r="E1092" s="19"/>
      <c r="F1092" s="19"/>
      <c r="G1092" s="19"/>
      <c r="H1092" s="22"/>
      <c r="I1092" s="23"/>
      <c r="K1092" s="22"/>
    </row>
    <row r="1093" spans="1:11">
      <c r="A1093" s="19"/>
      <c r="B1093" s="19"/>
      <c r="C1093" s="19"/>
      <c r="D1093" s="23"/>
      <c r="E1093" s="19"/>
      <c r="F1093" s="19"/>
      <c r="G1093" s="19"/>
      <c r="H1093" s="22"/>
      <c r="I1093" s="23"/>
      <c r="K1093" s="22"/>
    </row>
    <row r="1094" spans="1:11">
      <c r="A1094" s="19"/>
      <c r="B1094" s="19"/>
      <c r="C1094" s="19"/>
      <c r="D1094" s="23"/>
      <c r="E1094" s="19"/>
      <c r="F1094" s="19"/>
      <c r="G1094" s="19"/>
      <c r="H1094" s="22"/>
      <c r="I1094" s="23"/>
      <c r="K1094" s="22"/>
    </row>
    <row r="1095" spans="1:11">
      <c r="A1095" s="19"/>
      <c r="B1095" s="19"/>
      <c r="C1095" s="19"/>
      <c r="D1095" s="23"/>
      <c r="E1095" s="19"/>
      <c r="F1095" s="19"/>
      <c r="G1095" s="19"/>
      <c r="H1095" s="22"/>
      <c r="I1095" s="23"/>
      <c r="K1095" s="22"/>
    </row>
    <row r="1096" spans="1:11">
      <c r="A1096" s="19"/>
      <c r="B1096" s="19"/>
      <c r="C1096" s="19"/>
      <c r="D1096" s="23"/>
      <c r="E1096" s="19"/>
      <c r="F1096" s="19"/>
      <c r="G1096" s="19"/>
      <c r="H1096" s="22"/>
      <c r="I1096" s="23"/>
      <c r="K1096" s="22"/>
    </row>
    <row r="1097" spans="1:11">
      <c r="A1097" s="19"/>
      <c r="B1097" s="19"/>
      <c r="C1097" s="19"/>
      <c r="D1097" s="23"/>
      <c r="E1097" s="19"/>
      <c r="F1097" s="19"/>
      <c r="G1097" s="19"/>
      <c r="H1097" s="22"/>
      <c r="I1097" s="23"/>
      <c r="K1097" s="22"/>
    </row>
    <row r="1098" spans="1:11">
      <c r="A1098" s="19"/>
      <c r="B1098" s="19"/>
      <c r="C1098" s="19"/>
      <c r="D1098" s="23"/>
      <c r="E1098" s="19"/>
      <c r="F1098" s="19"/>
      <c r="G1098" s="19"/>
      <c r="H1098" s="22"/>
      <c r="I1098" s="23"/>
      <c r="K1098" s="22"/>
    </row>
    <row r="1099" spans="1:11">
      <c r="A1099" s="19"/>
      <c r="B1099" s="19"/>
      <c r="C1099" s="19"/>
      <c r="D1099" s="23"/>
      <c r="E1099" s="19"/>
      <c r="F1099" s="19"/>
      <c r="G1099" s="19"/>
      <c r="H1099" s="22"/>
      <c r="I1099" s="23"/>
      <c r="K1099" s="22"/>
    </row>
    <row r="1100" spans="1:11">
      <c r="A1100" s="19"/>
      <c r="B1100" s="19"/>
      <c r="C1100" s="19"/>
      <c r="D1100" s="23"/>
      <c r="E1100" s="19"/>
      <c r="F1100" s="19"/>
      <c r="G1100" s="19"/>
      <c r="H1100" s="22"/>
      <c r="I1100" s="23"/>
      <c r="K1100" s="22"/>
    </row>
    <row r="1101" spans="1:11">
      <c r="A1101" s="19"/>
      <c r="B1101" s="19"/>
      <c r="C1101" s="19"/>
      <c r="D1101" s="23"/>
      <c r="E1101" s="19"/>
      <c r="F1101" s="19"/>
      <c r="G1101" s="19"/>
      <c r="H1101" s="22"/>
      <c r="I1101" s="23"/>
      <c r="K1101" s="22"/>
    </row>
    <row r="1102" spans="1:11">
      <c r="A1102" s="19"/>
      <c r="B1102" s="19"/>
      <c r="C1102" s="19"/>
      <c r="D1102" s="23"/>
      <c r="E1102" s="19"/>
      <c r="F1102" s="19"/>
      <c r="G1102" s="19"/>
      <c r="H1102" s="22"/>
      <c r="I1102" s="23"/>
      <c r="K1102" s="22"/>
    </row>
    <row r="1103" spans="1:11">
      <c r="A1103" s="19"/>
      <c r="B1103" s="19"/>
      <c r="C1103" s="19"/>
      <c r="D1103" s="23"/>
      <c r="E1103" s="19"/>
      <c r="F1103" s="19"/>
      <c r="G1103" s="19"/>
      <c r="H1103" s="22"/>
      <c r="I1103" s="23"/>
      <c r="K1103" s="22"/>
    </row>
    <row r="1104" spans="1:11">
      <c r="A1104" s="19"/>
      <c r="B1104" s="19"/>
      <c r="C1104" s="19"/>
      <c r="D1104" s="23"/>
      <c r="E1104" s="19"/>
      <c r="F1104" s="19"/>
      <c r="G1104" s="19"/>
      <c r="H1104" s="22"/>
      <c r="I1104" s="23"/>
      <c r="K1104" s="22"/>
    </row>
    <row r="1105" spans="1:11">
      <c r="A1105" s="19"/>
      <c r="B1105" s="19"/>
      <c r="C1105" s="19"/>
      <c r="D1105" s="23"/>
      <c r="E1105" s="19"/>
      <c r="F1105" s="19"/>
      <c r="G1105" s="19"/>
      <c r="H1105" s="22"/>
      <c r="I1105" s="23"/>
      <c r="K1105" s="22"/>
    </row>
    <row r="1106" spans="1:11">
      <c r="A1106" s="19"/>
      <c r="B1106" s="19"/>
      <c r="C1106" s="19"/>
      <c r="D1106" s="23"/>
      <c r="E1106" s="19"/>
      <c r="F1106" s="19"/>
      <c r="G1106" s="19"/>
      <c r="H1106" s="22"/>
      <c r="I1106" s="23"/>
      <c r="K1106" s="22"/>
    </row>
    <row r="1107" spans="1:11">
      <c r="A1107" s="19"/>
      <c r="B1107" s="19"/>
      <c r="C1107" s="19"/>
      <c r="D1107" s="23"/>
      <c r="E1107" s="19"/>
      <c r="F1107" s="19"/>
      <c r="G1107" s="19"/>
      <c r="H1107" s="22"/>
      <c r="I1107" s="23"/>
      <c r="K1107" s="22"/>
    </row>
    <row r="1108" spans="1:11">
      <c r="A1108" s="19"/>
      <c r="B1108" s="19"/>
      <c r="C1108" s="19"/>
      <c r="D1108" s="23"/>
      <c r="E1108" s="19"/>
      <c r="F1108" s="19"/>
      <c r="G1108" s="19"/>
      <c r="H1108" s="22"/>
      <c r="I1108" s="23"/>
      <c r="K1108" s="22"/>
    </row>
    <row r="1109" spans="1:11">
      <c r="A1109" s="19"/>
      <c r="B1109" s="19"/>
      <c r="C1109" s="19"/>
      <c r="D1109" s="23"/>
      <c r="E1109" s="19"/>
      <c r="F1109" s="19"/>
      <c r="G1109" s="19"/>
      <c r="H1109" s="22"/>
      <c r="I1109" s="23"/>
      <c r="K1109" s="22"/>
    </row>
    <row r="1110" spans="1:11">
      <c r="A1110" s="19"/>
      <c r="B1110" s="19"/>
      <c r="C1110" s="19"/>
      <c r="D1110" s="23"/>
      <c r="E1110" s="19"/>
      <c r="F1110" s="19"/>
      <c r="G1110" s="19"/>
      <c r="H1110" s="22"/>
      <c r="I1110" s="23"/>
      <c r="K1110" s="22"/>
    </row>
    <row r="1111" spans="1:11">
      <c r="A1111" s="19"/>
      <c r="B1111" s="19"/>
      <c r="C1111" s="19"/>
      <c r="D1111" s="23"/>
      <c r="E1111" s="19"/>
      <c r="F1111" s="19"/>
      <c r="G1111" s="19"/>
      <c r="H1111" s="22"/>
      <c r="I1111" s="23"/>
      <c r="K1111" s="22"/>
    </row>
    <row r="1112" spans="1:11">
      <c r="A1112" s="19"/>
      <c r="B1112" s="19"/>
      <c r="C1112" s="19"/>
      <c r="D1112" s="23"/>
      <c r="E1112" s="19"/>
      <c r="F1112" s="19"/>
      <c r="G1112" s="19"/>
      <c r="H1112" s="22"/>
      <c r="I1112" s="23"/>
      <c r="K1112" s="22"/>
    </row>
    <row r="1113" spans="1:11">
      <c r="A1113" s="19"/>
      <c r="B1113" s="19"/>
      <c r="C1113" s="19"/>
      <c r="D1113" s="23"/>
      <c r="E1113" s="19"/>
      <c r="F1113" s="19"/>
      <c r="G1113" s="19"/>
      <c r="H1113" s="22"/>
      <c r="I1113" s="23"/>
      <c r="K1113" s="22"/>
    </row>
    <row r="1114" spans="1:11">
      <c r="A1114" s="19"/>
      <c r="B1114" s="19"/>
      <c r="C1114" s="19"/>
      <c r="D1114" s="23"/>
      <c r="E1114" s="19"/>
      <c r="F1114" s="19"/>
      <c r="G1114" s="19"/>
      <c r="H1114" s="22"/>
      <c r="I1114" s="23"/>
      <c r="K1114" s="22"/>
    </row>
    <row r="1115" spans="1:11">
      <c r="A1115" s="19"/>
      <c r="B1115" s="19"/>
      <c r="C1115" s="19"/>
      <c r="D1115" s="23"/>
      <c r="E1115" s="19"/>
      <c r="F1115" s="19"/>
      <c r="G1115" s="19"/>
      <c r="H1115" s="22"/>
      <c r="I1115" s="23"/>
      <c r="K1115" s="22"/>
    </row>
    <row r="1116" spans="1:11">
      <c r="A1116" s="19"/>
      <c r="B1116" s="19"/>
      <c r="C1116" s="19"/>
      <c r="D1116" s="23"/>
      <c r="E1116" s="19"/>
      <c r="F1116" s="19"/>
      <c r="G1116" s="19"/>
      <c r="H1116" s="22"/>
      <c r="I1116" s="23"/>
      <c r="K1116" s="22"/>
    </row>
    <row r="1117" spans="1:11">
      <c r="A1117" s="19"/>
      <c r="B1117" s="19"/>
      <c r="C1117" s="19"/>
      <c r="D1117" s="23"/>
      <c r="E1117" s="19"/>
      <c r="F1117" s="19"/>
      <c r="G1117" s="19"/>
      <c r="H1117" s="22"/>
      <c r="I1117" s="23"/>
      <c r="K1117" s="22"/>
    </row>
    <row r="1118" spans="1:11">
      <c r="A1118" s="19"/>
      <c r="B1118" s="19"/>
      <c r="C1118" s="19"/>
      <c r="D1118" s="23"/>
      <c r="E1118" s="19"/>
      <c r="F1118" s="19"/>
      <c r="G1118" s="19"/>
      <c r="H1118" s="22"/>
      <c r="I1118" s="23"/>
      <c r="K1118" s="22"/>
    </row>
    <row r="1119" spans="1:11">
      <c r="A1119" s="19"/>
      <c r="B1119" s="19"/>
      <c r="C1119" s="19"/>
      <c r="D1119" s="23"/>
      <c r="E1119" s="19"/>
      <c r="F1119" s="19"/>
      <c r="G1119" s="19"/>
      <c r="H1119" s="22"/>
      <c r="I1119" s="23"/>
      <c r="K1119" s="22"/>
    </row>
    <row r="1120" spans="1:11">
      <c r="A1120" s="19"/>
      <c r="B1120" s="19"/>
      <c r="C1120" s="19"/>
      <c r="D1120" s="23"/>
      <c r="E1120" s="19"/>
      <c r="F1120" s="19"/>
      <c r="G1120" s="19"/>
      <c r="H1120" s="22"/>
      <c r="I1120" s="23"/>
      <c r="K1120" s="22"/>
    </row>
    <row r="1121" spans="1:11">
      <c r="A1121" s="19"/>
      <c r="B1121" s="19"/>
      <c r="C1121" s="19"/>
      <c r="D1121" s="23"/>
      <c r="E1121" s="19"/>
      <c r="F1121" s="19"/>
      <c r="G1121" s="19"/>
      <c r="H1121" s="22"/>
      <c r="I1121" s="23"/>
      <c r="K1121" s="22"/>
    </row>
    <row r="1122" spans="1:11">
      <c r="A1122" s="19"/>
      <c r="B1122" s="19"/>
      <c r="C1122" s="19"/>
      <c r="D1122" s="23"/>
      <c r="E1122" s="19"/>
      <c r="F1122" s="19"/>
      <c r="G1122" s="19"/>
      <c r="H1122" s="22"/>
      <c r="I1122" s="23"/>
      <c r="K1122" s="22"/>
    </row>
    <row r="1123" spans="1:11">
      <c r="A1123" s="19"/>
      <c r="B1123" s="19"/>
      <c r="C1123" s="19"/>
      <c r="D1123" s="23"/>
      <c r="E1123" s="19"/>
      <c r="F1123" s="19"/>
      <c r="G1123" s="19"/>
      <c r="H1123" s="22"/>
      <c r="I1123" s="23"/>
      <c r="K1123" s="22"/>
    </row>
    <row r="1124" spans="1:11">
      <c r="A1124" s="19"/>
      <c r="B1124" s="19"/>
      <c r="C1124" s="19"/>
      <c r="D1124" s="23"/>
      <c r="E1124" s="19"/>
      <c r="F1124" s="19"/>
      <c r="G1124" s="19"/>
      <c r="H1124" s="22"/>
      <c r="I1124" s="23"/>
      <c r="K1124" s="22"/>
    </row>
    <row r="1125" spans="1:11">
      <c r="A1125" s="19"/>
      <c r="B1125" s="19"/>
      <c r="C1125" s="19"/>
      <c r="D1125" s="23"/>
      <c r="E1125" s="19"/>
      <c r="F1125" s="19"/>
      <c r="G1125" s="19"/>
      <c r="H1125" s="22"/>
      <c r="I1125" s="23"/>
      <c r="K1125" s="22"/>
    </row>
    <row r="1126" spans="1:11">
      <c r="A1126" s="19"/>
      <c r="B1126" s="19"/>
      <c r="C1126" s="19"/>
      <c r="D1126" s="23"/>
      <c r="E1126" s="19"/>
      <c r="F1126" s="19"/>
      <c r="G1126" s="19"/>
      <c r="H1126" s="22"/>
      <c r="I1126" s="23"/>
      <c r="K1126" s="22"/>
    </row>
    <row r="1127" spans="1:11">
      <c r="A1127" s="19"/>
      <c r="B1127" s="19"/>
      <c r="C1127" s="19"/>
      <c r="D1127" s="23"/>
      <c r="E1127" s="19"/>
      <c r="F1127" s="19"/>
      <c r="G1127" s="19"/>
      <c r="H1127" s="22"/>
      <c r="I1127" s="23"/>
      <c r="K1127" s="22"/>
    </row>
    <row r="1128" spans="1:11">
      <c r="A1128" s="19"/>
      <c r="B1128" s="19"/>
      <c r="C1128" s="19"/>
      <c r="D1128" s="23"/>
      <c r="E1128" s="19"/>
      <c r="F1128" s="19"/>
      <c r="G1128" s="19"/>
      <c r="H1128" s="22"/>
      <c r="I1128" s="23"/>
      <c r="K1128" s="22"/>
    </row>
    <row r="1129" spans="1:11">
      <c r="A1129" s="19"/>
      <c r="B1129" s="19"/>
      <c r="C1129" s="19"/>
      <c r="D1129" s="23"/>
      <c r="E1129" s="19"/>
      <c r="F1129" s="19"/>
      <c r="G1129" s="19"/>
      <c r="H1129" s="22"/>
      <c r="I1129" s="23"/>
      <c r="K1129" s="22"/>
    </row>
    <row r="1130" spans="1:11">
      <c r="A1130" s="19"/>
      <c r="B1130" s="19"/>
      <c r="C1130" s="19"/>
      <c r="D1130" s="23"/>
      <c r="E1130" s="19"/>
      <c r="F1130" s="19"/>
      <c r="G1130" s="19"/>
      <c r="H1130" s="22"/>
      <c r="I1130" s="23"/>
      <c r="K1130" s="22"/>
    </row>
    <row r="1131" spans="1:11">
      <c r="A1131" s="19"/>
      <c r="B1131" s="19"/>
      <c r="C1131" s="19"/>
      <c r="D1131" s="23"/>
      <c r="E1131" s="19"/>
      <c r="F1131" s="19"/>
      <c r="G1131" s="19"/>
      <c r="H1131" s="22"/>
      <c r="I1131" s="23"/>
      <c r="K1131" s="22"/>
    </row>
    <row r="1132" spans="1:11">
      <c r="A1132" s="19"/>
      <c r="B1132" s="19"/>
      <c r="C1132" s="19"/>
      <c r="D1132" s="23"/>
      <c r="E1132" s="19"/>
      <c r="F1132" s="19"/>
      <c r="G1132" s="19"/>
      <c r="H1132" s="22"/>
      <c r="I1132" s="23"/>
      <c r="K1132" s="22"/>
    </row>
    <row r="1133" spans="1:11">
      <c r="A1133" s="19"/>
      <c r="B1133" s="19"/>
      <c r="C1133" s="19"/>
      <c r="D1133" s="23"/>
      <c r="E1133" s="19"/>
      <c r="F1133" s="19"/>
      <c r="G1133" s="19"/>
      <c r="H1133" s="22"/>
      <c r="I1133" s="23"/>
      <c r="K1133" s="22"/>
    </row>
    <row r="1134" spans="1:11">
      <c r="A1134" s="19"/>
      <c r="B1134" s="19"/>
      <c r="C1134" s="19"/>
      <c r="D1134" s="23"/>
      <c r="E1134" s="19"/>
      <c r="F1134" s="19"/>
      <c r="G1134" s="19"/>
      <c r="H1134" s="22"/>
      <c r="I1134" s="23"/>
      <c r="K1134" s="22"/>
    </row>
    <row r="1135" spans="1:11">
      <c r="A1135" s="19"/>
      <c r="B1135" s="19"/>
      <c r="C1135" s="19"/>
      <c r="D1135" s="23"/>
      <c r="E1135" s="19"/>
      <c r="F1135" s="19"/>
      <c r="G1135" s="19"/>
      <c r="H1135" s="22"/>
      <c r="I1135" s="23"/>
      <c r="K1135" s="22"/>
    </row>
    <row r="1136" spans="1:11">
      <c r="A1136" s="19"/>
      <c r="B1136" s="19"/>
      <c r="C1136" s="19"/>
      <c r="D1136" s="23"/>
      <c r="E1136" s="19"/>
      <c r="F1136" s="19"/>
      <c r="G1136" s="19"/>
      <c r="H1136" s="22"/>
      <c r="I1136" s="23"/>
      <c r="K1136" s="22"/>
    </row>
    <row r="1137" spans="1:11">
      <c r="A1137" s="19"/>
      <c r="B1137" s="19"/>
      <c r="C1137" s="19"/>
      <c r="D1137" s="23"/>
      <c r="E1137" s="19"/>
      <c r="F1137" s="19"/>
      <c r="G1137" s="19"/>
      <c r="H1137" s="22"/>
      <c r="I1137" s="23"/>
      <c r="K1137" s="22"/>
    </row>
    <row r="1138" spans="1:11">
      <c r="A1138" s="19"/>
      <c r="B1138" s="19"/>
      <c r="C1138" s="19"/>
      <c r="D1138" s="23"/>
      <c r="E1138" s="19"/>
      <c r="F1138" s="19"/>
      <c r="G1138" s="19"/>
      <c r="H1138" s="22"/>
      <c r="I1138" s="23"/>
      <c r="K1138" s="22"/>
    </row>
    <row r="1139" spans="1:11">
      <c r="A1139" s="19"/>
      <c r="B1139" s="19"/>
      <c r="C1139" s="19"/>
      <c r="D1139" s="23"/>
      <c r="E1139" s="19"/>
      <c r="F1139" s="19"/>
      <c r="G1139" s="19"/>
      <c r="H1139" s="22"/>
      <c r="I1139" s="23"/>
      <c r="K1139" s="22"/>
    </row>
    <row r="1140" spans="1:11">
      <c r="A1140" s="19"/>
      <c r="B1140" s="19"/>
      <c r="C1140" s="19"/>
      <c r="D1140" s="23"/>
      <c r="E1140" s="19"/>
      <c r="F1140" s="19"/>
      <c r="G1140" s="19"/>
      <c r="H1140" s="22"/>
      <c r="I1140" s="23"/>
      <c r="K1140" s="22"/>
    </row>
    <row r="1141" spans="1:11">
      <c r="A1141" s="19"/>
      <c r="B1141" s="19"/>
      <c r="C1141" s="19"/>
      <c r="D1141" s="23"/>
      <c r="E1141" s="19"/>
      <c r="F1141" s="19"/>
      <c r="G1141" s="19"/>
      <c r="H1141" s="22"/>
      <c r="I1141" s="23"/>
      <c r="K1141" s="22"/>
    </row>
    <row r="1142" spans="1:11">
      <c r="A1142" s="19"/>
      <c r="B1142" s="19"/>
      <c r="C1142" s="19"/>
      <c r="D1142" s="23"/>
      <c r="E1142" s="19"/>
      <c r="F1142" s="19"/>
      <c r="G1142" s="19"/>
      <c r="H1142" s="22"/>
      <c r="I1142" s="23"/>
      <c r="K1142" s="22"/>
    </row>
    <row r="1143" spans="1:11">
      <c r="A1143" s="19"/>
      <c r="B1143" s="19"/>
      <c r="C1143" s="19"/>
      <c r="D1143" s="23"/>
      <c r="E1143" s="19"/>
      <c r="F1143" s="19"/>
      <c r="G1143" s="19"/>
      <c r="H1143" s="22"/>
      <c r="I1143" s="23"/>
      <c r="K1143" s="22"/>
    </row>
    <row r="1144" spans="1:11">
      <c r="A1144" s="19"/>
      <c r="B1144" s="19"/>
      <c r="C1144" s="19"/>
      <c r="D1144" s="23"/>
      <c r="E1144" s="19"/>
      <c r="F1144" s="19"/>
      <c r="G1144" s="19"/>
      <c r="H1144" s="22"/>
      <c r="I1144" s="23"/>
      <c r="K1144" s="22"/>
    </row>
    <row r="1145" spans="1:11">
      <c r="A1145" s="19"/>
      <c r="B1145" s="19"/>
      <c r="C1145" s="19"/>
      <c r="D1145" s="23"/>
      <c r="E1145" s="19"/>
      <c r="F1145" s="19"/>
      <c r="G1145" s="19"/>
      <c r="H1145" s="22"/>
      <c r="I1145" s="23"/>
      <c r="K1145" s="22"/>
    </row>
    <row r="1146" spans="1:11">
      <c r="A1146" s="19"/>
      <c r="B1146" s="19"/>
      <c r="C1146" s="19"/>
      <c r="D1146" s="23"/>
      <c r="E1146" s="19"/>
      <c r="F1146" s="19"/>
      <c r="G1146" s="19"/>
      <c r="H1146" s="22"/>
      <c r="I1146" s="23"/>
      <c r="K1146" s="22"/>
    </row>
    <row r="1147" spans="1:11">
      <c r="A1147" s="19"/>
      <c r="B1147" s="19"/>
      <c r="C1147" s="19"/>
      <c r="D1147" s="23"/>
      <c r="E1147" s="19"/>
      <c r="F1147" s="19"/>
      <c r="G1147" s="19"/>
      <c r="H1147" s="22"/>
      <c r="I1147" s="23"/>
      <c r="K1147" s="22"/>
    </row>
    <row r="1148" spans="1:11">
      <c r="A1148" s="19"/>
      <c r="B1148" s="19"/>
      <c r="C1148" s="19"/>
      <c r="D1148" s="23"/>
      <c r="E1148" s="19"/>
      <c r="F1148" s="19"/>
      <c r="G1148" s="19"/>
      <c r="H1148" s="22"/>
      <c r="I1148" s="23"/>
      <c r="K1148" s="22"/>
    </row>
    <row r="1149" spans="1:11">
      <c r="A1149" s="19"/>
      <c r="B1149" s="19"/>
      <c r="C1149" s="19"/>
      <c r="D1149" s="23"/>
      <c r="E1149" s="19"/>
      <c r="F1149" s="19"/>
      <c r="G1149" s="19"/>
      <c r="H1149" s="22"/>
      <c r="I1149" s="23"/>
      <c r="K1149" s="22"/>
    </row>
    <row r="1150" spans="1:11">
      <c r="A1150" s="19"/>
      <c r="B1150" s="19"/>
      <c r="C1150" s="19"/>
      <c r="D1150" s="23"/>
      <c r="E1150" s="19"/>
      <c r="F1150" s="19"/>
      <c r="G1150" s="19"/>
      <c r="H1150" s="22"/>
      <c r="I1150" s="23"/>
      <c r="K1150" s="22"/>
    </row>
    <row r="1151" spans="1:11">
      <c r="A1151" s="19"/>
      <c r="B1151" s="19"/>
      <c r="C1151" s="19"/>
      <c r="D1151" s="23"/>
      <c r="E1151" s="19"/>
      <c r="F1151" s="19"/>
      <c r="G1151" s="19"/>
      <c r="H1151" s="22"/>
      <c r="I1151" s="23"/>
      <c r="K1151" s="22"/>
    </row>
    <row r="1152" spans="1:11">
      <c r="A1152" s="19"/>
      <c r="B1152" s="19"/>
      <c r="C1152" s="19"/>
      <c r="D1152" s="23"/>
      <c r="E1152" s="19"/>
      <c r="F1152" s="19"/>
      <c r="G1152" s="19"/>
      <c r="H1152" s="22"/>
      <c r="I1152" s="23"/>
      <c r="K1152" s="22"/>
    </row>
    <row r="1153" spans="1:11">
      <c r="A1153" s="19"/>
      <c r="B1153" s="19"/>
      <c r="C1153" s="19"/>
      <c r="D1153" s="23"/>
      <c r="E1153" s="19"/>
      <c r="F1153" s="19"/>
      <c r="G1153" s="19"/>
      <c r="H1153" s="22"/>
      <c r="I1153" s="23"/>
      <c r="K1153" s="22"/>
    </row>
    <row r="1154" spans="1:11">
      <c r="A1154" s="19"/>
      <c r="B1154" s="19"/>
      <c r="C1154" s="19"/>
      <c r="D1154" s="23"/>
      <c r="E1154" s="19"/>
      <c r="F1154" s="19"/>
      <c r="G1154" s="19"/>
      <c r="H1154" s="22"/>
      <c r="I1154" s="23"/>
      <c r="K1154" s="22"/>
    </row>
    <row r="1155" spans="1:11">
      <c r="A1155" s="19"/>
      <c r="B1155" s="19"/>
      <c r="C1155" s="19"/>
      <c r="D1155" s="23"/>
      <c r="E1155" s="19"/>
      <c r="F1155" s="19"/>
      <c r="G1155" s="19"/>
      <c r="H1155" s="22"/>
      <c r="I1155" s="23"/>
      <c r="K1155" s="22"/>
    </row>
    <row r="1156" spans="1:11">
      <c r="A1156" s="19"/>
      <c r="B1156" s="19"/>
      <c r="C1156" s="19"/>
      <c r="D1156" s="23"/>
      <c r="E1156" s="19"/>
      <c r="F1156" s="19"/>
      <c r="G1156" s="19"/>
      <c r="H1156" s="22"/>
      <c r="I1156" s="23"/>
      <c r="K1156" s="22"/>
    </row>
    <row r="1157" spans="1:11">
      <c r="A1157" s="19"/>
      <c r="B1157" s="19"/>
      <c r="C1157" s="19"/>
      <c r="D1157" s="23"/>
      <c r="E1157" s="19"/>
      <c r="F1157" s="19"/>
      <c r="G1157" s="19"/>
      <c r="H1157" s="22"/>
      <c r="I1157" s="23"/>
      <c r="K1157" s="22"/>
    </row>
    <row r="1158" spans="1:11">
      <c r="A1158" s="19"/>
      <c r="B1158" s="19"/>
      <c r="C1158" s="19"/>
      <c r="D1158" s="23"/>
      <c r="E1158" s="19"/>
      <c r="F1158" s="19"/>
      <c r="G1158" s="19"/>
      <c r="H1158" s="22"/>
      <c r="I1158" s="23"/>
      <c r="K1158" s="22"/>
    </row>
    <row r="1159" spans="1:11">
      <c r="A1159" s="19"/>
      <c r="B1159" s="19"/>
      <c r="C1159" s="19"/>
      <c r="D1159" s="23"/>
      <c r="E1159" s="19"/>
      <c r="F1159" s="19"/>
      <c r="G1159" s="19"/>
      <c r="H1159" s="22"/>
      <c r="I1159" s="23"/>
      <c r="K1159" s="22"/>
    </row>
    <row r="1160" spans="1:11">
      <c r="A1160" s="19"/>
      <c r="B1160" s="19"/>
      <c r="C1160" s="19"/>
      <c r="D1160" s="23"/>
      <c r="E1160" s="19"/>
      <c r="F1160" s="19"/>
      <c r="G1160" s="19"/>
      <c r="H1160" s="22"/>
      <c r="I1160" s="23"/>
      <c r="K1160" s="22"/>
    </row>
    <row r="1161" spans="1:11">
      <c r="A1161" s="19"/>
      <c r="B1161" s="19"/>
      <c r="C1161" s="19"/>
      <c r="D1161" s="23"/>
      <c r="E1161" s="19"/>
      <c r="F1161" s="19"/>
      <c r="G1161" s="19"/>
      <c r="H1161" s="22"/>
      <c r="I1161" s="23"/>
      <c r="K1161" s="22"/>
    </row>
    <row r="1162" spans="1:11">
      <c r="A1162" s="19"/>
      <c r="B1162" s="19"/>
      <c r="C1162" s="19"/>
      <c r="D1162" s="23"/>
      <c r="E1162" s="19"/>
      <c r="F1162" s="19"/>
      <c r="G1162" s="19"/>
      <c r="H1162" s="22"/>
      <c r="I1162" s="23"/>
      <c r="K1162" s="22"/>
    </row>
    <row r="1163" spans="1:11">
      <c r="A1163" s="19"/>
      <c r="B1163" s="19"/>
      <c r="C1163" s="19"/>
      <c r="D1163" s="23"/>
      <c r="E1163" s="19"/>
      <c r="F1163" s="19"/>
      <c r="G1163" s="19"/>
      <c r="H1163" s="22"/>
      <c r="I1163" s="23"/>
      <c r="K1163" s="22"/>
    </row>
    <row r="1164" spans="1:11">
      <c r="A1164" s="19"/>
      <c r="B1164" s="19"/>
      <c r="C1164" s="19"/>
      <c r="D1164" s="23"/>
      <c r="E1164" s="19"/>
      <c r="F1164" s="19"/>
      <c r="G1164" s="19"/>
      <c r="H1164" s="22"/>
      <c r="I1164" s="23"/>
      <c r="K1164" s="22"/>
    </row>
    <row r="1165" spans="1:11">
      <c r="A1165" s="19"/>
      <c r="B1165" s="19"/>
      <c r="C1165" s="19"/>
      <c r="D1165" s="23"/>
      <c r="E1165" s="19"/>
      <c r="F1165" s="19"/>
      <c r="G1165" s="19"/>
      <c r="H1165" s="22"/>
      <c r="I1165" s="23"/>
      <c r="K1165" s="22"/>
    </row>
    <row r="1166" spans="1:11">
      <c r="A1166" s="19"/>
      <c r="B1166" s="19"/>
      <c r="C1166" s="19"/>
      <c r="D1166" s="23"/>
      <c r="E1166" s="19"/>
      <c r="F1166" s="19"/>
      <c r="G1166" s="19"/>
      <c r="H1166" s="22"/>
      <c r="I1166" s="23"/>
      <c r="K1166" s="22"/>
    </row>
    <row r="1167" spans="1:11">
      <c r="A1167" s="19"/>
      <c r="B1167" s="19"/>
      <c r="C1167" s="19"/>
      <c r="D1167" s="23"/>
      <c r="E1167" s="19"/>
      <c r="F1167" s="19"/>
      <c r="G1167" s="19"/>
      <c r="H1167" s="22"/>
      <c r="I1167" s="23"/>
      <c r="K1167" s="22"/>
    </row>
    <row r="1168" spans="1:11">
      <c r="A1168" s="19"/>
      <c r="B1168" s="19"/>
      <c r="C1168" s="19"/>
      <c r="D1168" s="23"/>
      <c r="E1168" s="19"/>
      <c r="F1168" s="19"/>
      <c r="G1168" s="19"/>
      <c r="H1168" s="22"/>
      <c r="I1168" s="23"/>
      <c r="K1168" s="22"/>
    </row>
    <row r="1169" spans="1:11">
      <c r="A1169" s="19"/>
      <c r="B1169" s="19"/>
      <c r="C1169" s="19"/>
      <c r="D1169" s="23"/>
      <c r="E1169" s="19"/>
      <c r="F1169" s="19"/>
      <c r="G1169" s="19"/>
      <c r="H1169" s="22"/>
      <c r="I1169" s="23"/>
      <c r="K1169" s="22"/>
    </row>
    <row r="1170" spans="1:11">
      <c r="A1170" s="19"/>
      <c r="B1170" s="19"/>
      <c r="C1170" s="19"/>
      <c r="D1170" s="23"/>
      <c r="E1170" s="19"/>
      <c r="F1170" s="19"/>
      <c r="G1170" s="19"/>
      <c r="H1170" s="22"/>
      <c r="I1170" s="23"/>
      <c r="K1170" s="22"/>
    </row>
    <row r="1171" spans="1:11">
      <c r="A1171" s="19"/>
      <c r="B1171" s="19"/>
      <c r="C1171" s="19"/>
      <c r="D1171" s="23"/>
      <c r="E1171" s="19"/>
      <c r="F1171" s="19"/>
      <c r="G1171" s="19"/>
      <c r="H1171" s="22"/>
      <c r="I1171" s="23"/>
      <c r="K1171" s="22"/>
    </row>
    <row r="1172" spans="1:11">
      <c r="A1172" s="19"/>
      <c r="B1172" s="19"/>
      <c r="C1172" s="19"/>
      <c r="D1172" s="23"/>
      <c r="E1172" s="19"/>
      <c r="F1172" s="19"/>
      <c r="G1172" s="19"/>
      <c r="H1172" s="22"/>
      <c r="I1172" s="23"/>
      <c r="K1172" s="22"/>
    </row>
    <row r="1173" spans="1:11">
      <c r="A1173" s="19"/>
      <c r="B1173" s="19"/>
      <c r="C1173" s="19"/>
      <c r="D1173" s="23"/>
      <c r="E1173" s="19"/>
      <c r="F1173" s="19"/>
      <c r="G1173" s="19"/>
      <c r="H1173" s="22"/>
      <c r="I1173" s="23"/>
      <c r="K1173" s="22"/>
    </row>
    <row r="1174" spans="1:11">
      <c r="A1174" s="19"/>
      <c r="B1174" s="19"/>
      <c r="C1174" s="19"/>
      <c r="D1174" s="23"/>
      <c r="E1174" s="19"/>
      <c r="F1174" s="19"/>
      <c r="G1174" s="19"/>
      <c r="H1174" s="22"/>
      <c r="I1174" s="23"/>
      <c r="K1174" s="22"/>
    </row>
    <row r="1175" spans="1:11">
      <c r="A1175" s="19"/>
      <c r="B1175" s="19"/>
      <c r="C1175" s="19"/>
      <c r="D1175" s="23"/>
      <c r="E1175" s="19"/>
      <c r="F1175" s="19"/>
      <c r="G1175" s="19"/>
      <c r="H1175" s="22"/>
      <c r="I1175" s="23"/>
      <c r="K1175" s="22"/>
    </row>
    <row r="1176" spans="1:11">
      <c r="A1176" s="19"/>
      <c r="B1176" s="19"/>
      <c r="C1176" s="19"/>
      <c r="D1176" s="23"/>
      <c r="E1176" s="19"/>
      <c r="F1176" s="19"/>
      <c r="G1176" s="19"/>
      <c r="H1176" s="22"/>
      <c r="I1176" s="23"/>
      <c r="K1176" s="22"/>
    </row>
    <row r="1177" spans="1:11">
      <c r="A1177" s="19"/>
      <c r="B1177" s="19"/>
      <c r="C1177" s="19"/>
      <c r="D1177" s="23"/>
      <c r="E1177" s="19"/>
      <c r="F1177" s="19"/>
      <c r="G1177" s="19"/>
      <c r="H1177" s="22"/>
      <c r="I1177" s="23"/>
      <c r="K1177" s="22"/>
    </row>
    <row r="1178" spans="1:11">
      <c r="A1178" s="19"/>
      <c r="B1178" s="19"/>
      <c r="C1178" s="19"/>
      <c r="D1178" s="23"/>
      <c r="E1178" s="19"/>
      <c r="F1178" s="19"/>
      <c r="G1178" s="19"/>
      <c r="H1178" s="22"/>
      <c r="I1178" s="23"/>
      <c r="K1178" s="22"/>
    </row>
    <row r="1179" spans="1:11">
      <c r="A1179" s="19"/>
      <c r="B1179" s="19"/>
      <c r="C1179" s="19"/>
      <c r="D1179" s="23"/>
      <c r="E1179" s="19"/>
      <c r="F1179" s="19"/>
      <c r="G1179" s="19"/>
      <c r="H1179" s="22"/>
      <c r="I1179" s="23"/>
      <c r="K1179" s="22"/>
    </row>
    <row r="1180" spans="1:11">
      <c r="A1180" s="19"/>
      <c r="B1180" s="19"/>
      <c r="C1180" s="19"/>
      <c r="D1180" s="23"/>
      <c r="E1180" s="19"/>
      <c r="F1180" s="19"/>
      <c r="G1180" s="19"/>
      <c r="H1180" s="22"/>
      <c r="I1180" s="23"/>
      <c r="K1180" s="22"/>
    </row>
    <row r="1181" spans="1:11">
      <c r="A1181" s="19"/>
      <c r="B1181" s="19"/>
      <c r="C1181" s="19"/>
      <c r="D1181" s="23"/>
      <c r="E1181" s="19"/>
      <c r="F1181" s="19"/>
      <c r="G1181" s="19"/>
      <c r="H1181" s="22"/>
      <c r="I1181" s="23"/>
      <c r="K1181" s="22"/>
    </row>
    <row r="1182" spans="1:11">
      <c r="A1182" s="19"/>
      <c r="B1182" s="19"/>
      <c r="C1182" s="19"/>
      <c r="D1182" s="23"/>
      <c r="E1182" s="19"/>
      <c r="F1182" s="19"/>
      <c r="G1182" s="19"/>
      <c r="H1182" s="22"/>
      <c r="I1182" s="23"/>
      <c r="K1182" s="22"/>
    </row>
    <row r="1183" spans="1:11">
      <c r="A1183" s="19"/>
      <c r="B1183" s="19"/>
      <c r="C1183" s="19"/>
      <c r="D1183" s="23"/>
      <c r="E1183" s="19"/>
      <c r="F1183" s="19"/>
      <c r="G1183" s="19"/>
      <c r="H1183" s="22"/>
      <c r="I1183" s="23"/>
      <c r="K1183" s="22"/>
    </row>
    <row r="1184" spans="1:11">
      <c r="A1184" s="19"/>
      <c r="B1184" s="19"/>
      <c r="C1184" s="19"/>
      <c r="D1184" s="23"/>
      <c r="E1184" s="19"/>
      <c r="F1184" s="19"/>
      <c r="G1184" s="19"/>
      <c r="H1184" s="22"/>
      <c r="I1184" s="23"/>
      <c r="K1184" s="22"/>
    </row>
    <row r="1185" spans="1:11">
      <c r="A1185" s="19"/>
      <c r="B1185" s="19"/>
      <c r="C1185" s="19"/>
      <c r="D1185" s="23"/>
      <c r="E1185" s="19"/>
      <c r="F1185" s="19"/>
      <c r="G1185" s="19"/>
      <c r="H1185" s="22"/>
      <c r="I1185" s="23"/>
      <c r="K1185" s="22"/>
    </row>
    <row r="1186" spans="1:11">
      <c r="A1186" s="19"/>
      <c r="B1186" s="19"/>
      <c r="C1186" s="19"/>
      <c r="D1186" s="23"/>
      <c r="E1186" s="19"/>
      <c r="F1186" s="19"/>
      <c r="G1186" s="19"/>
      <c r="H1186" s="22"/>
      <c r="I1186" s="23"/>
      <c r="K1186" s="22"/>
    </row>
    <row r="1187" spans="1:11">
      <c r="A1187" s="19"/>
      <c r="B1187" s="19"/>
      <c r="C1187" s="19"/>
      <c r="D1187" s="23"/>
      <c r="E1187" s="19"/>
      <c r="F1187" s="19"/>
      <c r="G1187" s="19"/>
      <c r="H1187" s="22"/>
      <c r="I1187" s="23"/>
      <c r="K1187" s="22"/>
    </row>
    <row r="1188" spans="1:11">
      <c r="A1188" s="19"/>
      <c r="B1188" s="19"/>
      <c r="C1188" s="19"/>
      <c r="D1188" s="23"/>
      <c r="E1188" s="19"/>
      <c r="F1188" s="19"/>
      <c r="G1188" s="19"/>
      <c r="H1188" s="22"/>
      <c r="I1188" s="23"/>
      <c r="K1188" s="22"/>
    </row>
    <row r="1189" spans="1:11">
      <c r="A1189" s="19"/>
      <c r="B1189" s="19"/>
      <c r="C1189" s="19"/>
      <c r="D1189" s="23"/>
      <c r="E1189" s="19"/>
      <c r="F1189" s="19"/>
      <c r="G1189" s="19"/>
      <c r="H1189" s="22"/>
      <c r="I1189" s="23"/>
      <c r="K1189" s="22"/>
    </row>
    <row r="1190" spans="1:11">
      <c r="A1190" s="19"/>
      <c r="B1190" s="19"/>
      <c r="C1190" s="19"/>
      <c r="D1190" s="23"/>
      <c r="E1190" s="19"/>
      <c r="F1190" s="19"/>
      <c r="G1190" s="19"/>
      <c r="H1190" s="22"/>
      <c r="I1190" s="23"/>
      <c r="K1190" s="22"/>
    </row>
    <row r="1191" spans="1:11">
      <c r="A1191" s="19"/>
      <c r="B1191" s="19"/>
      <c r="C1191" s="19"/>
      <c r="D1191" s="23"/>
      <c r="E1191" s="19"/>
      <c r="F1191" s="19"/>
      <c r="G1191" s="19"/>
      <c r="H1191" s="22"/>
      <c r="I1191" s="23"/>
      <c r="K1191" s="22"/>
    </row>
    <row r="1192" spans="1:11">
      <c r="A1192" s="19"/>
      <c r="B1192" s="19"/>
      <c r="C1192" s="19"/>
      <c r="D1192" s="23"/>
      <c r="E1192" s="19"/>
      <c r="F1192" s="19"/>
      <c r="G1192" s="19"/>
      <c r="H1192" s="22"/>
      <c r="I1192" s="23"/>
      <c r="K1192" s="22"/>
    </row>
    <row r="1193" spans="1:11">
      <c r="A1193" s="19"/>
      <c r="B1193" s="19"/>
      <c r="C1193" s="19"/>
      <c r="D1193" s="23"/>
      <c r="E1193" s="19"/>
      <c r="F1193" s="19"/>
      <c r="G1193" s="19"/>
      <c r="H1193" s="22"/>
      <c r="I1193" s="23"/>
      <c r="K1193" s="22"/>
    </row>
    <row r="1194" spans="1:11">
      <c r="A1194" s="19"/>
      <c r="B1194" s="19"/>
      <c r="C1194" s="19"/>
      <c r="D1194" s="23"/>
      <c r="E1194" s="19"/>
      <c r="F1194" s="19"/>
      <c r="G1194" s="19"/>
      <c r="H1194" s="22"/>
      <c r="I1194" s="23"/>
      <c r="K1194" s="22"/>
    </row>
    <row r="1195" spans="1:11">
      <c r="A1195" s="19"/>
      <c r="B1195" s="19"/>
      <c r="C1195" s="19"/>
      <c r="D1195" s="23"/>
      <c r="E1195" s="19"/>
      <c r="F1195" s="19"/>
      <c r="G1195" s="19"/>
      <c r="H1195" s="22"/>
      <c r="I1195" s="23"/>
      <c r="K1195" s="22"/>
    </row>
    <row r="1196" spans="1:11">
      <c r="A1196" s="19"/>
      <c r="B1196" s="19"/>
      <c r="C1196" s="19"/>
      <c r="D1196" s="23"/>
      <c r="E1196" s="19"/>
      <c r="F1196" s="19"/>
      <c r="G1196" s="19"/>
      <c r="H1196" s="22"/>
      <c r="I1196" s="23"/>
      <c r="K1196" s="22"/>
    </row>
    <row r="1197" spans="1:11">
      <c r="A1197" s="19"/>
      <c r="B1197" s="19"/>
      <c r="C1197" s="19"/>
      <c r="D1197" s="23"/>
      <c r="E1197" s="19"/>
      <c r="F1197" s="19"/>
      <c r="G1197" s="19"/>
      <c r="H1197" s="22"/>
      <c r="I1197" s="23"/>
      <c r="K1197" s="22"/>
    </row>
    <row r="1198" spans="1:11">
      <c r="A1198" s="19"/>
      <c r="B1198" s="19"/>
      <c r="C1198" s="19"/>
      <c r="D1198" s="23"/>
      <c r="E1198" s="19"/>
      <c r="F1198" s="19"/>
      <c r="G1198" s="19"/>
      <c r="H1198" s="22"/>
      <c r="I1198" s="23"/>
      <c r="K1198" s="22"/>
    </row>
    <row r="1199" spans="1:11">
      <c r="A1199" s="19"/>
      <c r="B1199" s="19"/>
      <c r="C1199" s="19"/>
      <c r="D1199" s="23"/>
      <c r="E1199" s="19"/>
      <c r="F1199" s="19"/>
      <c r="G1199" s="19"/>
      <c r="H1199" s="22"/>
      <c r="I1199" s="23"/>
      <c r="K1199" s="22"/>
    </row>
    <row r="1200" spans="1:11">
      <c r="A1200" s="19"/>
      <c r="B1200" s="19"/>
      <c r="C1200" s="19"/>
      <c r="D1200" s="23"/>
      <c r="E1200" s="19"/>
      <c r="F1200" s="19"/>
      <c r="G1200" s="19"/>
      <c r="H1200" s="22"/>
      <c r="I1200" s="23"/>
      <c r="K1200" s="22"/>
    </row>
    <row r="1201" spans="1:11">
      <c r="A1201" s="19"/>
      <c r="B1201" s="19"/>
      <c r="C1201" s="19"/>
      <c r="D1201" s="23"/>
      <c r="E1201" s="19"/>
      <c r="F1201" s="19"/>
      <c r="G1201" s="19"/>
      <c r="H1201" s="22"/>
      <c r="I1201" s="23"/>
      <c r="K1201" s="22"/>
    </row>
    <row r="1202" spans="1:11">
      <c r="A1202" s="19"/>
      <c r="B1202" s="19"/>
      <c r="C1202" s="19"/>
      <c r="D1202" s="23"/>
      <c r="E1202" s="19"/>
      <c r="F1202" s="19"/>
      <c r="G1202" s="19"/>
      <c r="H1202" s="22"/>
      <c r="I1202" s="23"/>
      <c r="K1202" s="22"/>
    </row>
    <row r="1203" spans="1:11">
      <c r="A1203" s="19"/>
      <c r="B1203" s="19"/>
      <c r="C1203" s="19"/>
      <c r="D1203" s="23"/>
      <c r="E1203" s="19"/>
      <c r="F1203" s="19"/>
      <c r="G1203" s="19"/>
      <c r="H1203" s="22"/>
      <c r="I1203" s="23"/>
      <c r="K1203" s="22"/>
    </row>
    <row r="1204" spans="1:11">
      <c r="A1204" s="19"/>
      <c r="B1204" s="19"/>
      <c r="C1204" s="19"/>
      <c r="D1204" s="23"/>
      <c r="E1204" s="19"/>
      <c r="F1204" s="19"/>
      <c r="G1204" s="19"/>
      <c r="H1204" s="22"/>
      <c r="I1204" s="23"/>
      <c r="K1204" s="22"/>
    </row>
    <row r="1205" spans="1:11">
      <c r="A1205" s="19"/>
      <c r="B1205" s="19"/>
      <c r="C1205" s="19"/>
      <c r="D1205" s="23"/>
      <c r="E1205" s="19"/>
      <c r="F1205" s="19"/>
      <c r="G1205" s="19"/>
      <c r="H1205" s="22"/>
      <c r="I1205" s="23"/>
      <c r="K1205" s="22"/>
    </row>
    <row r="1206" spans="1:11">
      <c r="A1206" s="19"/>
      <c r="B1206" s="19"/>
      <c r="C1206" s="19"/>
      <c r="D1206" s="23"/>
      <c r="E1206" s="19"/>
      <c r="F1206" s="19"/>
      <c r="G1206" s="19"/>
      <c r="H1206" s="22"/>
      <c r="I1206" s="23"/>
      <c r="K1206" s="22"/>
    </row>
    <row r="1207" spans="1:11">
      <c r="A1207" s="19"/>
      <c r="B1207" s="19"/>
      <c r="C1207" s="19"/>
      <c r="D1207" s="23"/>
      <c r="E1207" s="19"/>
      <c r="F1207" s="19"/>
      <c r="G1207" s="19"/>
      <c r="H1207" s="22"/>
      <c r="I1207" s="23"/>
      <c r="K1207" s="22"/>
    </row>
    <row r="1208" spans="1:11">
      <c r="A1208" s="19"/>
      <c r="B1208" s="19"/>
      <c r="C1208" s="19"/>
      <c r="D1208" s="23"/>
      <c r="E1208" s="19"/>
      <c r="F1208" s="19"/>
      <c r="G1208" s="19"/>
      <c r="H1208" s="22"/>
      <c r="I1208" s="23"/>
      <c r="K1208" s="22"/>
    </row>
    <row r="1209" spans="1:11">
      <c r="A1209" s="19"/>
      <c r="B1209" s="19"/>
      <c r="C1209" s="19"/>
      <c r="D1209" s="23"/>
      <c r="E1209" s="19"/>
      <c r="F1209" s="19"/>
      <c r="G1209" s="19"/>
      <c r="H1209" s="22"/>
      <c r="I1209" s="23"/>
      <c r="K1209" s="22"/>
    </row>
    <row r="1210" spans="1:11">
      <c r="A1210" s="19"/>
      <c r="B1210" s="19"/>
      <c r="C1210" s="19"/>
      <c r="D1210" s="23"/>
      <c r="E1210" s="19"/>
      <c r="F1210" s="19"/>
      <c r="G1210" s="19"/>
      <c r="H1210" s="22"/>
      <c r="I1210" s="23"/>
      <c r="K1210" s="22"/>
    </row>
    <row r="1211" spans="1:11">
      <c r="A1211" s="19"/>
      <c r="B1211" s="19"/>
      <c r="C1211" s="19"/>
      <c r="D1211" s="23"/>
      <c r="E1211" s="19"/>
      <c r="F1211" s="19"/>
      <c r="G1211" s="19"/>
      <c r="H1211" s="22"/>
      <c r="I1211" s="23"/>
      <c r="K1211" s="22"/>
    </row>
    <row r="1212" spans="1:11">
      <c r="A1212" s="19"/>
      <c r="B1212" s="19"/>
      <c r="C1212" s="19"/>
      <c r="D1212" s="23"/>
      <c r="E1212" s="19"/>
      <c r="F1212" s="19"/>
      <c r="G1212" s="19"/>
      <c r="H1212" s="22"/>
      <c r="I1212" s="23"/>
      <c r="K1212" s="22"/>
    </row>
    <row r="1213" spans="1:11">
      <c r="A1213" s="19"/>
      <c r="B1213" s="19"/>
      <c r="C1213" s="19"/>
      <c r="D1213" s="23"/>
      <c r="E1213" s="19"/>
      <c r="F1213" s="19"/>
      <c r="G1213" s="19"/>
      <c r="H1213" s="22"/>
      <c r="I1213" s="23"/>
      <c r="K1213" s="22"/>
    </row>
    <row r="1214" spans="1:11">
      <c r="A1214" s="19"/>
      <c r="B1214" s="19"/>
      <c r="C1214" s="19"/>
      <c r="D1214" s="23"/>
      <c r="E1214" s="19"/>
      <c r="F1214" s="19"/>
      <c r="G1214" s="19"/>
      <c r="H1214" s="22"/>
      <c r="I1214" s="23"/>
      <c r="K1214" s="22"/>
    </row>
    <row r="1215" spans="1:11">
      <c r="A1215" s="19"/>
      <c r="B1215" s="19"/>
      <c r="C1215" s="19"/>
      <c r="D1215" s="23"/>
      <c r="E1215" s="19"/>
      <c r="F1215" s="19"/>
      <c r="G1215" s="19"/>
      <c r="H1215" s="22"/>
      <c r="I1215" s="23"/>
      <c r="K1215" s="22"/>
    </row>
    <row r="1216" spans="1:11">
      <c r="A1216" s="19"/>
      <c r="B1216" s="19"/>
      <c r="C1216" s="19"/>
      <c r="D1216" s="23"/>
      <c r="E1216" s="19"/>
      <c r="F1216" s="19"/>
      <c r="G1216" s="19"/>
      <c r="H1216" s="22"/>
      <c r="I1216" s="23"/>
      <c r="K1216" s="22"/>
    </row>
    <row r="1217" spans="1:11">
      <c r="A1217" s="19"/>
      <c r="B1217" s="19"/>
      <c r="C1217" s="19"/>
      <c r="D1217" s="23"/>
      <c r="E1217" s="19"/>
      <c r="F1217" s="19"/>
      <c r="G1217" s="19"/>
      <c r="H1217" s="22"/>
      <c r="I1217" s="23"/>
      <c r="K1217" s="22"/>
    </row>
    <row r="1218" spans="1:11">
      <c r="A1218" s="19"/>
      <c r="B1218" s="19"/>
      <c r="C1218" s="19"/>
      <c r="D1218" s="23"/>
      <c r="E1218" s="19"/>
      <c r="F1218" s="19"/>
      <c r="G1218" s="19"/>
      <c r="H1218" s="22"/>
      <c r="I1218" s="23"/>
      <c r="K1218" s="22"/>
    </row>
    <row r="1219" spans="1:11">
      <c r="A1219" s="19"/>
      <c r="B1219" s="19"/>
      <c r="C1219" s="19"/>
      <c r="D1219" s="23"/>
      <c r="E1219" s="19"/>
      <c r="F1219" s="19"/>
      <c r="G1219" s="19"/>
      <c r="H1219" s="22"/>
      <c r="I1219" s="23"/>
      <c r="K1219" s="22"/>
    </row>
    <row r="1220" spans="1:11">
      <c r="A1220" s="19"/>
      <c r="B1220" s="19"/>
      <c r="C1220" s="19"/>
      <c r="D1220" s="23"/>
      <c r="E1220" s="19"/>
      <c r="F1220" s="19"/>
      <c r="G1220" s="19"/>
      <c r="H1220" s="22"/>
      <c r="I1220" s="23"/>
      <c r="K1220" s="22"/>
    </row>
    <row r="1221" spans="1:11">
      <c r="A1221" s="19"/>
      <c r="B1221" s="19"/>
      <c r="C1221" s="19"/>
      <c r="D1221" s="23"/>
      <c r="E1221" s="19"/>
      <c r="F1221" s="19"/>
      <c r="G1221" s="19"/>
      <c r="H1221" s="22"/>
      <c r="I1221" s="23"/>
      <c r="K1221" s="22"/>
    </row>
    <row r="1222" spans="1:11">
      <c r="A1222" s="19"/>
      <c r="B1222" s="19"/>
      <c r="C1222" s="19"/>
      <c r="D1222" s="23"/>
      <c r="E1222" s="19"/>
      <c r="F1222" s="19"/>
      <c r="G1222" s="19"/>
      <c r="H1222" s="22"/>
      <c r="I1222" s="23"/>
      <c r="K1222" s="22"/>
    </row>
    <row r="1223" spans="1:11">
      <c r="A1223" s="19"/>
      <c r="B1223" s="19"/>
      <c r="C1223" s="19"/>
      <c r="D1223" s="23"/>
      <c r="E1223" s="19"/>
      <c r="F1223" s="19"/>
      <c r="G1223" s="19"/>
      <c r="H1223" s="22"/>
      <c r="I1223" s="23"/>
      <c r="K1223" s="22"/>
    </row>
    <row r="1224" spans="1:11">
      <c r="A1224" s="19"/>
      <c r="B1224" s="19"/>
      <c r="C1224" s="19"/>
      <c r="D1224" s="23"/>
      <c r="E1224" s="19"/>
      <c r="F1224" s="19"/>
      <c r="G1224" s="19"/>
      <c r="H1224" s="22"/>
      <c r="I1224" s="23"/>
      <c r="K1224" s="22"/>
    </row>
    <row r="1225" spans="1:11">
      <c r="A1225" s="19"/>
      <c r="B1225" s="19"/>
      <c r="C1225" s="19"/>
      <c r="D1225" s="23"/>
      <c r="E1225" s="19"/>
      <c r="F1225" s="19"/>
      <c r="G1225" s="19"/>
      <c r="H1225" s="22"/>
      <c r="I1225" s="23"/>
      <c r="K1225" s="22"/>
    </row>
    <row r="1226" spans="1:11">
      <c r="A1226" s="19"/>
      <c r="B1226" s="19"/>
      <c r="C1226" s="19"/>
      <c r="D1226" s="23"/>
      <c r="E1226" s="19"/>
      <c r="F1226" s="19"/>
      <c r="G1226" s="19"/>
      <c r="H1226" s="22"/>
      <c r="I1226" s="23"/>
      <c r="K1226" s="22"/>
    </row>
    <row r="1227" spans="1:11">
      <c r="A1227" s="19"/>
      <c r="B1227" s="19"/>
      <c r="C1227" s="19"/>
      <c r="D1227" s="23"/>
      <c r="E1227" s="19"/>
      <c r="F1227" s="19"/>
      <c r="G1227" s="19"/>
      <c r="H1227" s="22"/>
      <c r="I1227" s="23"/>
      <c r="K1227" s="22"/>
    </row>
    <row r="1228" spans="1:11">
      <c r="A1228" s="19"/>
      <c r="B1228" s="19"/>
      <c r="C1228" s="19"/>
      <c r="D1228" s="23"/>
      <c r="E1228" s="19"/>
      <c r="F1228" s="19"/>
      <c r="G1228" s="19"/>
      <c r="H1228" s="22"/>
      <c r="I1228" s="23"/>
      <c r="K1228" s="22"/>
    </row>
    <row r="1229" spans="1:11">
      <c r="A1229" s="19"/>
      <c r="B1229" s="19"/>
      <c r="C1229" s="19"/>
      <c r="D1229" s="23"/>
      <c r="E1229" s="19"/>
      <c r="F1229" s="19"/>
      <c r="G1229" s="19"/>
      <c r="H1229" s="22"/>
      <c r="I1229" s="23"/>
      <c r="K1229" s="22"/>
    </row>
    <row r="1230" spans="1:11">
      <c r="A1230" s="19"/>
      <c r="B1230" s="19"/>
      <c r="C1230" s="19"/>
      <c r="D1230" s="23"/>
      <c r="E1230" s="19"/>
      <c r="F1230" s="19"/>
      <c r="G1230" s="19"/>
      <c r="H1230" s="22"/>
      <c r="I1230" s="23"/>
      <c r="K1230" s="22"/>
    </row>
    <row r="1231" spans="1:11">
      <c r="A1231" s="19"/>
      <c r="B1231" s="19"/>
      <c r="C1231" s="19"/>
      <c r="D1231" s="23"/>
      <c r="E1231" s="19"/>
      <c r="F1231" s="19"/>
      <c r="G1231" s="19"/>
      <c r="H1231" s="22"/>
      <c r="I1231" s="23"/>
      <c r="K1231" s="22"/>
    </row>
    <row r="1232" spans="1:11">
      <c r="A1232" s="19"/>
      <c r="B1232" s="19"/>
      <c r="C1232" s="19"/>
      <c r="D1232" s="23"/>
      <c r="E1232" s="19"/>
      <c r="F1232" s="19"/>
      <c r="G1232" s="19"/>
      <c r="H1232" s="22"/>
      <c r="I1232" s="23"/>
      <c r="K1232" s="22"/>
    </row>
    <row r="1233" spans="1:11">
      <c r="A1233" s="19"/>
      <c r="B1233" s="19"/>
      <c r="C1233" s="19"/>
      <c r="D1233" s="23"/>
      <c r="E1233" s="19"/>
      <c r="F1233" s="19"/>
      <c r="G1233" s="19"/>
      <c r="H1233" s="22"/>
      <c r="I1233" s="23"/>
      <c r="K1233" s="22"/>
    </row>
    <row r="1234" spans="1:11">
      <c r="A1234" s="19"/>
      <c r="B1234" s="19"/>
      <c r="C1234" s="19"/>
      <c r="D1234" s="23"/>
      <c r="E1234" s="19"/>
      <c r="F1234" s="19"/>
      <c r="G1234" s="19"/>
      <c r="H1234" s="22"/>
      <c r="I1234" s="23"/>
      <c r="K1234" s="22"/>
    </row>
    <row r="1235" spans="1:11">
      <c r="A1235" s="19"/>
      <c r="B1235" s="19"/>
      <c r="C1235" s="19"/>
      <c r="D1235" s="23"/>
      <c r="E1235" s="19"/>
      <c r="F1235" s="19"/>
      <c r="G1235" s="19"/>
      <c r="H1235" s="22"/>
      <c r="I1235" s="23"/>
      <c r="K1235" s="22"/>
    </row>
    <row r="1236" spans="1:11">
      <c r="A1236" s="19"/>
      <c r="B1236" s="19"/>
      <c r="C1236" s="19"/>
      <c r="D1236" s="23"/>
      <c r="E1236" s="19"/>
      <c r="F1236" s="19"/>
      <c r="G1236" s="19"/>
      <c r="H1236" s="22"/>
      <c r="I1236" s="23"/>
      <c r="K1236" s="22"/>
    </row>
    <row r="1237" spans="1:11">
      <c r="A1237" s="19"/>
      <c r="B1237" s="19"/>
      <c r="C1237" s="19"/>
      <c r="D1237" s="23"/>
      <c r="E1237" s="19"/>
      <c r="F1237" s="19"/>
      <c r="G1237" s="19"/>
      <c r="H1237" s="22"/>
      <c r="I1237" s="23"/>
      <c r="K1237" s="22"/>
    </row>
    <row r="1238" spans="1:11">
      <c r="A1238" s="19"/>
      <c r="B1238" s="19"/>
      <c r="C1238" s="19"/>
      <c r="D1238" s="23"/>
      <c r="E1238" s="19"/>
      <c r="F1238" s="19"/>
      <c r="G1238" s="19"/>
      <c r="H1238" s="22"/>
      <c r="I1238" s="23"/>
      <c r="K1238" s="22"/>
    </row>
    <row r="1239" spans="1:11">
      <c r="A1239" s="19"/>
      <c r="B1239" s="19"/>
      <c r="C1239" s="19"/>
      <c r="D1239" s="23"/>
      <c r="E1239" s="19"/>
      <c r="F1239" s="19"/>
      <c r="G1239" s="19"/>
      <c r="H1239" s="22"/>
      <c r="I1239" s="23"/>
      <c r="K1239" s="22"/>
    </row>
    <row r="1240" spans="1:11">
      <c r="A1240" s="19"/>
      <c r="B1240" s="19"/>
      <c r="C1240" s="19"/>
      <c r="D1240" s="23"/>
      <c r="E1240" s="19"/>
      <c r="F1240" s="19"/>
      <c r="G1240" s="19"/>
      <c r="H1240" s="22"/>
      <c r="I1240" s="23"/>
      <c r="K1240" s="22"/>
    </row>
    <row r="1241" spans="1:11">
      <c r="A1241" s="19"/>
      <c r="B1241" s="19"/>
      <c r="C1241" s="19"/>
      <c r="D1241" s="23"/>
      <c r="E1241" s="19"/>
      <c r="F1241" s="19"/>
      <c r="G1241" s="19"/>
      <c r="H1241" s="22"/>
      <c r="I1241" s="23"/>
      <c r="K1241" s="22"/>
    </row>
    <row r="1242" spans="1:11">
      <c r="A1242" s="19"/>
      <c r="B1242" s="19"/>
      <c r="C1242" s="19"/>
      <c r="D1242" s="23"/>
      <c r="E1242" s="19"/>
      <c r="F1242" s="19"/>
      <c r="G1242" s="19"/>
      <c r="H1242" s="22"/>
      <c r="I1242" s="23"/>
      <c r="K1242" s="22"/>
    </row>
    <row r="1243" spans="1:11">
      <c r="A1243" s="19"/>
      <c r="B1243" s="19"/>
      <c r="C1243" s="19"/>
      <c r="D1243" s="23"/>
      <c r="E1243" s="19"/>
      <c r="F1243" s="19"/>
      <c r="G1243" s="19"/>
      <c r="H1243" s="22"/>
      <c r="I1243" s="23"/>
      <c r="K1243" s="22"/>
    </row>
    <row r="1244" spans="1:11">
      <c r="A1244" s="19"/>
      <c r="B1244" s="19"/>
      <c r="C1244" s="19"/>
      <c r="D1244" s="23"/>
      <c r="E1244" s="19"/>
      <c r="F1244" s="19"/>
      <c r="G1244" s="19"/>
      <c r="H1244" s="22"/>
      <c r="I1244" s="23"/>
      <c r="K1244" s="22"/>
    </row>
    <row r="1245" spans="1:11">
      <c r="A1245" s="19"/>
      <c r="B1245" s="19"/>
      <c r="C1245" s="19"/>
      <c r="D1245" s="23"/>
      <c r="E1245" s="19"/>
      <c r="F1245" s="19"/>
      <c r="G1245" s="19"/>
      <c r="H1245" s="22"/>
      <c r="I1245" s="23"/>
      <c r="K1245" s="22"/>
    </row>
    <row r="1246" spans="1:11">
      <c r="A1246" s="19"/>
      <c r="B1246" s="19"/>
      <c r="C1246" s="19"/>
      <c r="D1246" s="23"/>
      <c r="E1246" s="19"/>
      <c r="F1246" s="19"/>
      <c r="G1246" s="19"/>
      <c r="H1246" s="22"/>
      <c r="I1246" s="23"/>
      <c r="K1246" s="22"/>
    </row>
    <row r="1247" spans="1:11">
      <c r="A1247" s="19"/>
      <c r="B1247" s="19"/>
      <c r="C1247" s="19"/>
      <c r="D1247" s="23"/>
      <c r="E1247" s="19"/>
      <c r="F1247" s="19"/>
      <c r="G1247" s="19"/>
      <c r="H1247" s="22"/>
      <c r="I1247" s="23"/>
      <c r="K1247" s="22"/>
    </row>
    <row r="1248" spans="1:11">
      <c r="A1248" s="19"/>
      <c r="B1248" s="19"/>
      <c r="C1248" s="19"/>
      <c r="D1248" s="23"/>
      <c r="E1248" s="19"/>
      <c r="F1248" s="19"/>
      <c r="G1248" s="19"/>
      <c r="H1248" s="22"/>
      <c r="I1248" s="23"/>
      <c r="K1248" s="22"/>
    </row>
    <row r="1249" spans="1:11">
      <c r="A1249" s="19"/>
      <c r="B1249" s="19"/>
      <c r="C1249" s="19"/>
      <c r="D1249" s="23"/>
      <c r="E1249" s="19"/>
      <c r="F1249" s="19"/>
      <c r="G1249" s="19"/>
      <c r="H1249" s="22"/>
      <c r="I1249" s="23"/>
      <c r="K1249" s="22"/>
    </row>
    <row r="1250" spans="1:11">
      <c r="A1250" s="19"/>
      <c r="B1250" s="19"/>
      <c r="C1250" s="19"/>
      <c r="D1250" s="23"/>
      <c r="E1250" s="19"/>
      <c r="F1250" s="19"/>
      <c r="G1250" s="19"/>
      <c r="H1250" s="22"/>
      <c r="I1250" s="23"/>
      <c r="K1250" s="22"/>
    </row>
    <row r="1251" spans="1:11">
      <c r="A1251" s="19"/>
      <c r="B1251" s="19"/>
      <c r="C1251" s="19"/>
      <c r="D1251" s="23"/>
      <c r="E1251" s="19"/>
      <c r="F1251" s="19"/>
      <c r="G1251" s="19"/>
      <c r="H1251" s="22"/>
      <c r="I1251" s="23"/>
      <c r="K1251" s="22"/>
    </row>
    <row r="1252" spans="1:11">
      <c r="A1252" s="19"/>
      <c r="B1252" s="19"/>
      <c r="C1252" s="19"/>
      <c r="D1252" s="23"/>
      <c r="E1252" s="19"/>
      <c r="F1252" s="19"/>
      <c r="G1252" s="19"/>
      <c r="H1252" s="22"/>
      <c r="I1252" s="23"/>
      <c r="K1252" s="22"/>
    </row>
    <row r="1253" spans="1:11">
      <c r="A1253" s="19"/>
      <c r="B1253" s="19"/>
      <c r="C1253" s="19"/>
      <c r="D1253" s="23"/>
      <c r="E1253" s="19"/>
      <c r="F1253" s="19"/>
      <c r="G1253" s="19"/>
      <c r="H1253" s="22"/>
      <c r="I1253" s="23"/>
      <c r="K1253" s="22"/>
    </row>
    <row r="1254" spans="1:11">
      <c r="A1254" s="19"/>
      <c r="B1254" s="19"/>
      <c r="C1254" s="19"/>
      <c r="D1254" s="23"/>
      <c r="E1254" s="19"/>
      <c r="F1254" s="19"/>
      <c r="G1254" s="19"/>
      <c r="H1254" s="22"/>
      <c r="I1254" s="23"/>
      <c r="K1254" s="22"/>
    </row>
    <row r="1255" spans="1:11">
      <c r="A1255" s="19"/>
      <c r="B1255" s="19"/>
      <c r="C1255" s="19"/>
      <c r="D1255" s="23"/>
      <c r="E1255" s="19"/>
      <c r="F1255" s="19"/>
      <c r="G1255" s="19"/>
      <c r="H1255" s="22"/>
      <c r="I1255" s="23"/>
      <c r="K1255" s="22"/>
    </row>
    <row r="1256" spans="1:11">
      <c r="A1256" s="19"/>
      <c r="B1256" s="19"/>
      <c r="C1256" s="19"/>
      <c r="D1256" s="23"/>
      <c r="E1256" s="19"/>
      <c r="F1256" s="19"/>
      <c r="G1256" s="19"/>
      <c r="H1256" s="22"/>
      <c r="I1256" s="23"/>
      <c r="K1256" s="22"/>
    </row>
    <row r="1257" spans="1:11">
      <c r="A1257" s="19"/>
      <c r="B1257" s="19"/>
      <c r="C1257" s="19"/>
      <c r="D1257" s="23"/>
      <c r="E1257" s="19"/>
      <c r="F1257" s="19"/>
      <c r="G1257" s="19"/>
      <c r="H1257" s="22"/>
      <c r="I1257" s="23"/>
      <c r="K1257" s="22"/>
    </row>
    <row r="1258" spans="1:11">
      <c r="A1258" s="19"/>
      <c r="B1258" s="19"/>
      <c r="C1258" s="19"/>
      <c r="D1258" s="23"/>
      <c r="E1258" s="19"/>
      <c r="F1258" s="19"/>
      <c r="G1258" s="19"/>
      <c r="H1258" s="22"/>
      <c r="I1258" s="23"/>
      <c r="K1258" s="22"/>
    </row>
    <row r="1259" spans="1:11">
      <c r="A1259" s="19"/>
      <c r="B1259" s="19"/>
      <c r="C1259" s="19"/>
      <c r="D1259" s="23"/>
      <c r="E1259" s="19"/>
      <c r="F1259" s="19"/>
      <c r="G1259" s="19"/>
      <c r="H1259" s="22"/>
      <c r="I1259" s="23"/>
      <c r="K1259" s="22"/>
    </row>
    <row r="1260" spans="1:11">
      <c r="A1260" s="19"/>
      <c r="B1260" s="19"/>
      <c r="C1260" s="19"/>
      <c r="D1260" s="23"/>
      <c r="E1260" s="19"/>
      <c r="F1260" s="19"/>
      <c r="G1260" s="19"/>
      <c r="H1260" s="22"/>
      <c r="I1260" s="23"/>
      <c r="K1260" s="22"/>
    </row>
    <row r="1261" spans="1:11">
      <c r="A1261" s="19"/>
      <c r="B1261" s="19"/>
      <c r="C1261" s="19"/>
      <c r="D1261" s="23"/>
      <c r="E1261" s="19"/>
      <c r="F1261" s="19"/>
      <c r="G1261" s="19"/>
      <c r="H1261" s="22"/>
      <c r="I1261" s="23"/>
      <c r="K1261" s="22"/>
    </row>
    <row r="1262" spans="1:11">
      <c r="A1262" s="19"/>
      <c r="B1262" s="19"/>
      <c r="C1262" s="19"/>
      <c r="D1262" s="23"/>
      <c r="E1262" s="19"/>
      <c r="F1262" s="19"/>
      <c r="G1262" s="19"/>
      <c r="H1262" s="22"/>
      <c r="I1262" s="23"/>
      <c r="K1262" s="22"/>
    </row>
    <row r="1263" spans="1:11">
      <c r="A1263" s="19"/>
      <c r="B1263" s="19"/>
      <c r="C1263" s="19"/>
      <c r="D1263" s="23"/>
      <c r="E1263" s="19"/>
      <c r="F1263" s="19"/>
      <c r="G1263" s="19"/>
      <c r="H1263" s="22"/>
      <c r="I1263" s="23"/>
      <c r="K1263" s="22"/>
    </row>
    <row r="1264" spans="1:11">
      <c r="A1264" s="19"/>
      <c r="B1264" s="19"/>
      <c r="C1264" s="19"/>
      <c r="D1264" s="23"/>
      <c r="E1264" s="19"/>
      <c r="F1264" s="19"/>
      <c r="G1264" s="19"/>
      <c r="H1264" s="22"/>
      <c r="I1264" s="23"/>
      <c r="K1264" s="22"/>
    </row>
    <row r="1265" spans="1:11">
      <c r="A1265" s="19"/>
      <c r="B1265" s="19"/>
      <c r="C1265" s="19"/>
      <c r="D1265" s="23"/>
      <c r="E1265" s="19"/>
      <c r="F1265" s="19"/>
      <c r="G1265" s="19"/>
      <c r="H1265" s="22"/>
      <c r="I1265" s="23"/>
      <c r="K1265" s="22"/>
    </row>
    <row r="1266" spans="1:11">
      <c r="A1266" s="19"/>
      <c r="B1266" s="19"/>
      <c r="C1266" s="19"/>
      <c r="D1266" s="23"/>
      <c r="E1266" s="19"/>
      <c r="F1266" s="19"/>
      <c r="G1266" s="19"/>
      <c r="H1266" s="22"/>
      <c r="I1266" s="23"/>
      <c r="K1266" s="22"/>
    </row>
    <row r="1267" spans="1:11">
      <c r="A1267" s="19"/>
      <c r="B1267" s="19"/>
      <c r="C1267" s="19"/>
      <c r="D1267" s="23"/>
      <c r="E1267" s="19"/>
      <c r="F1267" s="19"/>
      <c r="G1267" s="19"/>
      <c r="H1267" s="22"/>
      <c r="I1267" s="23"/>
      <c r="K1267" s="22"/>
    </row>
    <row r="1268" spans="1:11">
      <c r="A1268" s="19"/>
      <c r="B1268" s="19"/>
      <c r="C1268" s="19"/>
      <c r="D1268" s="23"/>
      <c r="E1268" s="19"/>
      <c r="F1268" s="19"/>
      <c r="G1268" s="19"/>
      <c r="H1268" s="22"/>
      <c r="I1268" s="23"/>
      <c r="K1268" s="22"/>
    </row>
    <row r="1269" spans="1:11">
      <c r="A1269" s="19"/>
      <c r="B1269" s="19"/>
      <c r="C1269" s="19"/>
      <c r="D1269" s="23"/>
      <c r="E1269" s="19"/>
      <c r="F1269" s="19"/>
      <c r="G1269" s="19"/>
      <c r="H1269" s="22"/>
      <c r="I1269" s="23"/>
      <c r="K1269" s="22"/>
    </row>
    <row r="1270" spans="1:11">
      <c r="A1270" s="19"/>
      <c r="B1270" s="19"/>
      <c r="C1270" s="19"/>
      <c r="D1270" s="23"/>
      <c r="E1270" s="19"/>
      <c r="F1270" s="19"/>
      <c r="G1270" s="19"/>
      <c r="H1270" s="22"/>
      <c r="I1270" s="23"/>
      <c r="K1270" s="22"/>
    </row>
    <row r="1271" spans="1:11">
      <c r="A1271" s="19"/>
      <c r="B1271" s="19"/>
      <c r="C1271" s="19"/>
      <c r="D1271" s="23"/>
      <c r="E1271" s="19"/>
      <c r="F1271" s="19"/>
      <c r="G1271" s="19"/>
      <c r="H1271" s="22"/>
      <c r="I1271" s="23"/>
      <c r="K1271" s="22"/>
    </row>
    <row r="1272" spans="1:11">
      <c r="A1272" s="19"/>
      <c r="B1272" s="19"/>
      <c r="C1272" s="19"/>
      <c r="D1272" s="23"/>
      <c r="E1272" s="19"/>
      <c r="F1272" s="19"/>
      <c r="G1272" s="19"/>
      <c r="H1272" s="22"/>
      <c r="I1272" s="23"/>
      <c r="K1272" s="22"/>
    </row>
    <row r="1273" spans="1:11">
      <c r="A1273" s="19"/>
      <c r="B1273" s="19"/>
      <c r="C1273" s="19"/>
      <c r="D1273" s="23"/>
      <c r="E1273" s="19"/>
      <c r="F1273" s="19"/>
      <c r="G1273" s="19"/>
      <c r="H1273" s="22"/>
      <c r="I1273" s="23"/>
      <c r="K1273" s="22"/>
    </row>
    <row r="1274" spans="1:11">
      <c r="A1274" s="19"/>
      <c r="B1274" s="19"/>
      <c r="C1274" s="19"/>
      <c r="D1274" s="23"/>
      <c r="E1274" s="19"/>
      <c r="F1274" s="19"/>
      <c r="G1274" s="19"/>
      <c r="H1274" s="22"/>
      <c r="I1274" s="23"/>
      <c r="K1274" s="22"/>
    </row>
    <row r="1275" spans="1:11">
      <c r="A1275" s="19"/>
      <c r="B1275" s="19"/>
      <c r="C1275" s="19"/>
      <c r="D1275" s="23"/>
      <c r="E1275" s="19"/>
      <c r="F1275" s="19"/>
      <c r="G1275" s="19"/>
      <c r="H1275" s="22"/>
      <c r="I1275" s="23"/>
      <c r="K1275" s="22"/>
    </row>
    <row r="1276" spans="1:11">
      <c r="A1276" s="19"/>
      <c r="B1276" s="19"/>
      <c r="C1276" s="19"/>
      <c r="D1276" s="23"/>
      <c r="E1276" s="19"/>
      <c r="F1276" s="19"/>
      <c r="G1276" s="19"/>
      <c r="H1276" s="22"/>
      <c r="I1276" s="23"/>
      <c r="K1276" s="22"/>
    </row>
    <row r="1277" spans="1:11">
      <c r="A1277" s="19"/>
      <c r="B1277" s="19"/>
      <c r="C1277" s="19"/>
      <c r="D1277" s="23"/>
      <c r="E1277" s="19"/>
      <c r="F1277" s="19"/>
      <c r="G1277" s="19"/>
      <c r="H1277" s="22"/>
      <c r="I1277" s="23"/>
      <c r="K1277" s="22"/>
    </row>
    <row r="1278" spans="1:11">
      <c r="A1278" s="19"/>
      <c r="B1278" s="19"/>
      <c r="C1278" s="19"/>
      <c r="D1278" s="23"/>
      <c r="E1278" s="19"/>
      <c r="F1278" s="19"/>
      <c r="G1278" s="19"/>
      <c r="H1278" s="22"/>
      <c r="I1278" s="23"/>
      <c r="K1278" s="22"/>
    </row>
    <row r="1279" spans="1:11">
      <c r="A1279" s="19"/>
      <c r="B1279" s="19"/>
      <c r="C1279" s="19"/>
      <c r="D1279" s="23"/>
      <c r="E1279" s="19"/>
      <c r="F1279" s="19"/>
      <c r="G1279" s="19"/>
      <c r="H1279" s="22"/>
      <c r="I1279" s="23"/>
      <c r="K1279" s="22"/>
    </row>
    <row r="1280" spans="1:11">
      <c r="A1280" s="19"/>
      <c r="B1280" s="19"/>
      <c r="C1280" s="19"/>
      <c r="D1280" s="23"/>
      <c r="E1280" s="19"/>
      <c r="F1280" s="19"/>
      <c r="G1280" s="19"/>
      <c r="H1280" s="22"/>
      <c r="I1280" s="23"/>
      <c r="K1280" s="22"/>
    </row>
    <row r="1281" spans="1:11">
      <c r="A1281" s="19"/>
      <c r="B1281" s="19"/>
      <c r="C1281" s="19"/>
      <c r="D1281" s="23"/>
      <c r="E1281" s="19"/>
      <c r="F1281" s="19"/>
      <c r="G1281" s="19"/>
      <c r="H1281" s="22"/>
      <c r="I1281" s="23"/>
      <c r="K1281" s="22"/>
    </row>
    <row r="1282" spans="1:11">
      <c r="A1282" s="19"/>
      <c r="B1282" s="19"/>
      <c r="C1282" s="19"/>
      <c r="D1282" s="23"/>
      <c r="E1282" s="19"/>
      <c r="F1282" s="19"/>
      <c r="G1282" s="19"/>
      <c r="H1282" s="22"/>
      <c r="I1282" s="23"/>
      <c r="K1282" s="22"/>
    </row>
    <row r="1283" spans="1:11">
      <c r="A1283" s="19"/>
      <c r="B1283" s="19"/>
      <c r="C1283" s="19"/>
      <c r="D1283" s="23"/>
      <c r="E1283" s="19"/>
      <c r="F1283" s="19"/>
      <c r="G1283" s="19"/>
      <c r="H1283" s="22"/>
      <c r="I1283" s="23"/>
      <c r="K1283" s="22"/>
    </row>
    <row r="1284" spans="1:11">
      <c r="A1284" s="19"/>
      <c r="B1284" s="19"/>
      <c r="C1284" s="19"/>
      <c r="D1284" s="23"/>
      <c r="E1284" s="19"/>
      <c r="F1284" s="19"/>
      <c r="G1284" s="19"/>
      <c r="H1284" s="22"/>
      <c r="I1284" s="23"/>
      <c r="K1284" s="22"/>
    </row>
    <row r="1285" spans="1:11">
      <c r="A1285" s="19"/>
      <c r="B1285" s="19"/>
      <c r="C1285" s="19"/>
      <c r="D1285" s="23"/>
      <c r="E1285" s="19"/>
      <c r="F1285" s="19"/>
      <c r="G1285" s="19"/>
      <c r="H1285" s="22"/>
      <c r="I1285" s="23"/>
      <c r="K1285" s="22"/>
    </row>
    <row r="1286" spans="1:11">
      <c r="A1286" s="19"/>
      <c r="B1286" s="19"/>
      <c r="C1286" s="19"/>
      <c r="D1286" s="23"/>
      <c r="E1286" s="19"/>
      <c r="F1286" s="19"/>
      <c r="G1286" s="19"/>
      <c r="H1286" s="22"/>
      <c r="I1286" s="23"/>
      <c r="K1286" s="22"/>
    </row>
    <row r="1287" spans="1:11">
      <c r="A1287" s="19"/>
      <c r="B1287" s="19"/>
      <c r="C1287" s="19"/>
      <c r="D1287" s="23"/>
      <c r="E1287" s="19"/>
      <c r="F1287" s="19"/>
      <c r="G1287" s="19"/>
      <c r="H1287" s="22"/>
      <c r="I1287" s="23"/>
      <c r="K1287" s="22"/>
    </row>
    <row r="1288" spans="1:11">
      <c r="A1288" s="19"/>
      <c r="B1288" s="19"/>
      <c r="C1288" s="19"/>
      <c r="D1288" s="23"/>
      <c r="E1288" s="19"/>
      <c r="F1288" s="19"/>
      <c r="G1288" s="19"/>
      <c r="H1288" s="22"/>
      <c r="I1288" s="23"/>
      <c r="K1288" s="22"/>
    </row>
    <row r="1289" spans="1:11">
      <c r="A1289" s="19"/>
      <c r="B1289" s="19"/>
      <c r="C1289" s="19"/>
      <c r="D1289" s="23"/>
      <c r="E1289" s="19"/>
      <c r="F1289" s="19"/>
      <c r="G1289" s="19"/>
      <c r="H1289" s="22"/>
      <c r="I1289" s="23"/>
      <c r="K1289" s="22"/>
    </row>
    <row r="1290" spans="1:11">
      <c r="A1290" s="19"/>
      <c r="B1290" s="19"/>
      <c r="C1290" s="19"/>
      <c r="D1290" s="23"/>
      <c r="E1290" s="19"/>
      <c r="F1290" s="19"/>
      <c r="G1290" s="19"/>
      <c r="H1290" s="22"/>
      <c r="I1290" s="23"/>
      <c r="K1290" s="22"/>
    </row>
    <row r="1291" spans="1:11">
      <c r="A1291" s="19"/>
      <c r="B1291" s="19"/>
      <c r="C1291" s="19"/>
      <c r="D1291" s="23"/>
      <c r="E1291" s="19"/>
      <c r="F1291" s="19"/>
      <c r="G1291" s="19"/>
      <c r="H1291" s="22"/>
      <c r="I1291" s="23"/>
      <c r="K1291" s="22"/>
    </row>
    <row r="1292" spans="1:11">
      <c r="A1292" s="19"/>
      <c r="B1292" s="19"/>
      <c r="C1292" s="19"/>
      <c r="D1292" s="23"/>
      <c r="E1292" s="19"/>
      <c r="F1292" s="19"/>
      <c r="G1292" s="19"/>
      <c r="H1292" s="22"/>
      <c r="I1292" s="23"/>
      <c r="K1292" s="22"/>
    </row>
    <row r="1293" spans="1:11">
      <c r="A1293" s="19"/>
      <c r="B1293" s="19"/>
      <c r="C1293" s="19"/>
      <c r="D1293" s="23"/>
      <c r="E1293" s="19"/>
      <c r="F1293" s="19"/>
      <c r="G1293" s="19"/>
      <c r="H1293" s="22"/>
      <c r="I1293" s="23"/>
      <c r="K1293" s="22"/>
    </row>
    <row r="1294" spans="1:11">
      <c r="A1294" s="19"/>
      <c r="B1294" s="19"/>
      <c r="C1294" s="19"/>
      <c r="D1294" s="23"/>
      <c r="E1294" s="19"/>
      <c r="F1294" s="19"/>
      <c r="G1294" s="19"/>
      <c r="H1294" s="22"/>
      <c r="I1294" s="23"/>
      <c r="K1294" s="22"/>
    </row>
    <row r="1295" spans="1:11">
      <c r="A1295" s="19"/>
      <c r="B1295" s="19"/>
      <c r="C1295" s="19"/>
      <c r="D1295" s="23"/>
      <c r="E1295" s="19"/>
      <c r="F1295" s="19"/>
      <c r="G1295" s="19"/>
      <c r="H1295" s="22"/>
      <c r="I1295" s="23"/>
      <c r="K1295" s="22"/>
    </row>
    <row r="1296" spans="1:11">
      <c r="A1296" s="19"/>
      <c r="B1296" s="19"/>
      <c r="C1296" s="19"/>
      <c r="D1296" s="23"/>
      <c r="E1296" s="19"/>
      <c r="F1296" s="19"/>
      <c r="G1296" s="19"/>
      <c r="H1296" s="22"/>
      <c r="I1296" s="23"/>
      <c r="K1296" s="22"/>
    </row>
    <row r="1297" spans="1:11">
      <c r="A1297" s="19"/>
      <c r="B1297" s="19"/>
      <c r="C1297" s="19"/>
      <c r="D1297" s="23"/>
      <c r="E1297" s="19"/>
      <c r="F1297" s="19"/>
      <c r="G1297" s="19"/>
      <c r="H1297" s="22"/>
      <c r="I1297" s="23"/>
      <c r="K1297" s="22"/>
    </row>
    <row r="1298" spans="1:11">
      <c r="A1298" s="19"/>
      <c r="B1298" s="19"/>
      <c r="C1298" s="19"/>
      <c r="D1298" s="23"/>
      <c r="E1298" s="19"/>
      <c r="F1298" s="19"/>
      <c r="G1298" s="19"/>
      <c r="H1298" s="22"/>
      <c r="I1298" s="23"/>
      <c r="K1298" s="22"/>
    </row>
    <row r="1299" spans="1:11">
      <c r="A1299" s="19"/>
      <c r="B1299" s="19"/>
      <c r="C1299" s="19"/>
      <c r="D1299" s="23"/>
      <c r="E1299" s="19"/>
      <c r="F1299" s="19"/>
      <c r="G1299" s="19"/>
      <c r="H1299" s="22"/>
      <c r="I1299" s="23"/>
      <c r="K1299" s="22"/>
    </row>
    <row r="1300" spans="1:11">
      <c r="A1300" s="19"/>
      <c r="B1300" s="19"/>
      <c r="C1300" s="19"/>
      <c r="D1300" s="23"/>
      <c r="E1300" s="19"/>
      <c r="F1300" s="19"/>
      <c r="G1300" s="19"/>
      <c r="H1300" s="22"/>
      <c r="I1300" s="23"/>
      <c r="K1300" s="22"/>
    </row>
    <row r="1301" spans="1:11">
      <c r="A1301" s="19"/>
      <c r="B1301" s="19"/>
      <c r="C1301" s="19"/>
      <c r="D1301" s="23"/>
      <c r="E1301" s="19"/>
      <c r="F1301" s="19"/>
      <c r="G1301" s="19"/>
      <c r="H1301" s="22"/>
      <c r="I1301" s="23"/>
      <c r="K1301" s="22"/>
    </row>
    <row r="1302" spans="1:11">
      <c r="A1302" s="19"/>
      <c r="B1302" s="19"/>
      <c r="C1302" s="19"/>
      <c r="D1302" s="23"/>
      <c r="E1302" s="19"/>
      <c r="F1302" s="19"/>
      <c r="G1302" s="19"/>
      <c r="H1302" s="22"/>
      <c r="I1302" s="23"/>
      <c r="K1302" s="22"/>
    </row>
    <row r="1303" spans="1:11">
      <c r="A1303" s="19"/>
      <c r="B1303" s="19"/>
      <c r="C1303" s="19"/>
      <c r="D1303" s="23"/>
      <c r="E1303" s="19"/>
      <c r="F1303" s="19"/>
      <c r="G1303" s="19"/>
      <c r="H1303" s="22"/>
      <c r="I1303" s="23"/>
      <c r="K1303" s="22"/>
    </row>
    <row r="1304" spans="1:11">
      <c r="A1304" s="19"/>
      <c r="B1304" s="19"/>
      <c r="C1304" s="19"/>
      <c r="D1304" s="23"/>
      <c r="E1304" s="19"/>
      <c r="F1304" s="19"/>
      <c r="G1304" s="19"/>
      <c r="H1304" s="22"/>
      <c r="I1304" s="23"/>
      <c r="K1304" s="22"/>
    </row>
    <row r="1305" spans="1:11">
      <c r="A1305" s="19"/>
      <c r="B1305" s="19"/>
      <c r="C1305" s="19"/>
      <c r="D1305" s="23"/>
      <c r="E1305" s="19"/>
      <c r="F1305" s="19"/>
      <c r="G1305" s="19"/>
      <c r="H1305" s="22"/>
      <c r="I1305" s="23"/>
      <c r="K1305" s="22"/>
    </row>
    <row r="1306" spans="1:11">
      <c r="A1306" s="19"/>
      <c r="B1306" s="19"/>
      <c r="C1306" s="19"/>
      <c r="D1306" s="23"/>
      <c r="E1306" s="19"/>
      <c r="F1306" s="19"/>
      <c r="G1306" s="19"/>
      <c r="H1306" s="22"/>
      <c r="I1306" s="23"/>
      <c r="K1306" s="22"/>
    </row>
    <row r="1307" spans="1:11">
      <c r="A1307" s="19"/>
      <c r="B1307" s="19"/>
      <c r="C1307" s="19"/>
      <c r="D1307" s="23"/>
      <c r="E1307" s="19"/>
      <c r="F1307" s="19"/>
      <c r="G1307" s="19"/>
      <c r="H1307" s="22"/>
      <c r="I1307" s="23"/>
      <c r="K1307" s="22"/>
    </row>
    <row r="1308" spans="1:11">
      <c r="A1308" s="19"/>
      <c r="B1308" s="19"/>
      <c r="C1308" s="19"/>
      <c r="D1308" s="23"/>
      <c r="E1308" s="19"/>
      <c r="F1308" s="19"/>
      <c r="G1308" s="19"/>
      <c r="H1308" s="22"/>
      <c r="I1308" s="23"/>
      <c r="K1308" s="22"/>
    </row>
    <row r="1309" spans="1:11">
      <c r="A1309" s="19"/>
      <c r="B1309" s="19"/>
      <c r="C1309" s="19"/>
      <c r="D1309" s="23"/>
      <c r="E1309" s="19"/>
      <c r="F1309" s="19"/>
      <c r="G1309" s="19"/>
      <c r="H1309" s="22"/>
      <c r="I1309" s="23"/>
      <c r="K1309" s="22"/>
    </row>
    <row r="1310" spans="1:11">
      <c r="A1310" s="19"/>
      <c r="B1310" s="19"/>
      <c r="C1310" s="19"/>
      <c r="D1310" s="23"/>
      <c r="E1310" s="19"/>
      <c r="F1310" s="19"/>
      <c r="G1310" s="19"/>
      <c r="H1310" s="22"/>
      <c r="I1310" s="23"/>
      <c r="K1310" s="22"/>
    </row>
    <row r="1311" spans="1:11">
      <c r="A1311" s="19"/>
      <c r="B1311" s="19"/>
      <c r="C1311" s="19"/>
      <c r="D1311" s="23"/>
      <c r="E1311" s="19"/>
      <c r="F1311" s="19"/>
      <c r="G1311" s="19"/>
      <c r="H1311" s="22"/>
      <c r="I1311" s="23"/>
      <c r="K1311" s="22"/>
    </row>
    <row r="1312" spans="1:11">
      <c r="A1312" s="19"/>
      <c r="B1312" s="19"/>
      <c r="C1312" s="19"/>
      <c r="D1312" s="23"/>
      <c r="E1312" s="19"/>
      <c r="F1312" s="19"/>
      <c r="G1312" s="19"/>
      <c r="H1312" s="22"/>
      <c r="I1312" s="23"/>
      <c r="K1312" s="22"/>
    </row>
    <row r="1313" spans="1:11">
      <c r="A1313" s="19"/>
      <c r="B1313" s="19"/>
      <c r="C1313" s="19"/>
      <c r="D1313" s="23"/>
      <c r="E1313" s="19"/>
      <c r="F1313" s="19"/>
      <c r="G1313" s="19"/>
      <c r="H1313" s="22"/>
      <c r="I1313" s="23"/>
      <c r="K1313" s="22"/>
    </row>
    <row r="1314" spans="1:11">
      <c r="A1314" s="19"/>
      <c r="B1314" s="19"/>
      <c r="C1314" s="19"/>
      <c r="D1314" s="23"/>
      <c r="E1314" s="19"/>
      <c r="F1314" s="19"/>
      <c r="G1314" s="19"/>
      <c r="H1314" s="22"/>
      <c r="I1314" s="23"/>
      <c r="K1314" s="22"/>
    </row>
    <row r="1315" spans="1:11">
      <c r="A1315" s="19"/>
      <c r="B1315" s="19"/>
      <c r="C1315" s="19"/>
      <c r="D1315" s="23"/>
      <c r="E1315" s="19"/>
      <c r="F1315" s="19"/>
      <c r="G1315" s="19"/>
      <c r="H1315" s="22"/>
      <c r="I1315" s="23"/>
      <c r="K1315" s="22"/>
    </row>
    <row r="1316" spans="1:11">
      <c r="A1316" s="19"/>
      <c r="B1316" s="19"/>
      <c r="C1316" s="19"/>
      <c r="D1316" s="23"/>
      <c r="E1316" s="19"/>
      <c r="F1316" s="19"/>
      <c r="G1316" s="19"/>
      <c r="H1316" s="22"/>
      <c r="I1316" s="23"/>
      <c r="K1316" s="22"/>
    </row>
    <row r="1317" spans="1:11">
      <c r="A1317" s="19"/>
      <c r="B1317" s="19"/>
      <c r="C1317" s="19"/>
      <c r="D1317" s="23"/>
      <c r="E1317" s="19"/>
      <c r="F1317" s="19"/>
      <c r="G1317" s="19"/>
      <c r="H1317" s="22"/>
      <c r="I1317" s="23"/>
      <c r="K1317" s="22"/>
    </row>
    <row r="1318" spans="1:11">
      <c r="A1318" s="19"/>
      <c r="B1318" s="19"/>
      <c r="C1318" s="19"/>
      <c r="D1318" s="23"/>
      <c r="E1318" s="19"/>
      <c r="F1318" s="19"/>
      <c r="G1318" s="19"/>
      <c r="H1318" s="22"/>
      <c r="I1318" s="23"/>
      <c r="K1318" s="22"/>
    </row>
    <row r="1319" spans="1:11">
      <c r="A1319" s="19"/>
      <c r="B1319" s="19"/>
      <c r="C1319" s="19"/>
      <c r="D1319" s="23"/>
      <c r="E1319" s="19"/>
      <c r="F1319" s="19"/>
      <c r="G1319" s="19"/>
      <c r="H1319" s="22"/>
      <c r="I1319" s="23"/>
      <c r="K1319" s="22"/>
    </row>
    <row r="1320" spans="1:11">
      <c r="A1320" s="19"/>
      <c r="B1320" s="19"/>
      <c r="C1320" s="19"/>
      <c r="D1320" s="23"/>
      <c r="E1320" s="19"/>
      <c r="F1320" s="19"/>
      <c r="G1320" s="19"/>
      <c r="H1320" s="22"/>
      <c r="I1320" s="23"/>
      <c r="K1320" s="22"/>
    </row>
    <row r="1321" spans="1:11">
      <c r="A1321" s="19"/>
      <c r="B1321" s="19"/>
      <c r="C1321" s="19"/>
      <c r="D1321" s="23"/>
      <c r="E1321" s="19"/>
      <c r="F1321" s="19"/>
      <c r="G1321" s="19"/>
      <c r="H1321" s="22"/>
      <c r="I1321" s="23"/>
      <c r="K1321" s="22"/>
    </row>
    <row r="1322" spans="1:11">
      <c r="A1322" s="19"/>
      <c r="B1322" s="19"/>
      <c r="C1322" s="19"/>
      <c r="D1322" s="23"/>
      <c r="E1322" s="19"/>
      <c r="F1322" s="19"/>
      <c r="G1322" s="19"/>
      <c r="H1322" s="22"/>
      <c r="I1322" s="23"/>
      <c r="K1322" s="22"/>
    </row>
    <row r="1323" spans="1:11">
      <c r="A1323" s="19"/>
      <c r="B1323" s="19"/>
      <c r="C1323" s="19"/>
      <c r="D1323" s="23"/>
      <c r="E1323" s="19"/>
      <c r="F1323" s="19"/>
      <c r="G1323" s="19"/>
      <c r="H1323" s="22"/>
      <c r="I1323" s="23"/>
      <c r="K1323" s="22"/>
    </row>
    <row r="1324" spans="1:11">
      <c r="A1324" s="19"/>
      <c r="B1324" s="19"/>
      <c r="C1324" s="19"/>
      <c r="D1324" s="23"/>
      <c r="E1324" s="19"/>
      <c r="F1324" s="19"/>
      <c r="G1324" s="19"/>
      <c r="H1324" s="22"/>
      <c r="I1324" s="23"/>
      <c r="K1324" s="22"/>
    </row>
  </sheetData>
  <autoFilter ref="A2:WQQ743" xr:uid="{BAF8DB45-96B5-4489-A5F9-3E5667FDB694}"/>
  <conditionalFormatting sqref="B3:C743">
    <cfRule type="duplicateValues" dxfId="0" priority="1"/>
  </conditionalFormatting>
  <hyperlinks>
    <hyperlink ref="J5" r:id="rId1" xr:uid="{29985BAD-0180-457D-BCBD-B39A13CA23B6}"/>
    <hyperlink ref="J25" r:id="rId2" xr:uid="{6496B9BB-72F6-4A31-B7A0-E06E27028510}"/>
    <hyperlink ref="J16" r:id="rId3" xr:uid="{128AF5B9-83EC-4E4A-B176-B58297573D22}"/>
    <hyperlink ref="J219" r:id="rId4" xr:uid="{DAEBB211-2A41-4DFF-A7AF-3C239B6F7253}"/>
    <hyperlink ref="J18" r:id="rId5" xr:uid="{17EE48EB-B4EA-4107-BBA5-25444B6C7C00}"/>
    <hyperlink ref="J19" r:id="rId6" xr:uid="{5059AF1D-E617-4675-A656-BB914EBD9CFE}"/>
    <hyperlink ref="J21" r:id="rId7" xr:uid="{098DCD44-3F0D-46B9-9D73-607D880589E2}"/>
    <hyperlink ref="J22" r:id="rId8" xr:uid="{C1E07230-518C-4BF3-8F46-A11F0D8EC5B4}"/>
    <hyperlink ref="J37" r:id="rId9" xr:uid="{468441AD-5AB6-48E0-B7AD-C931524FD053}"/>
    <hyperlink ref="J42" r:id="rId10" xr:uid="{192493EB-2AB1-4869-9445-888D3E8D771F}"/>
    <hyperlink ref="J44" r:id="rId11" xr:uid="{69A4778D-B18B-4719-98CF-94D34BC918BB}"/>
    <hyperlink ref="J46" r:id="rId12" xr:uid="{DD848B7B-8D4E-4235-9699-844C42E3FB25}"/>
    <hyperlink ref="J48" r:id="rId13" xr:uid="{7A778B39-60EF-42F9-987B-AF6B8ABF4CB2}"/>
    <hyperlink ref="J51" r:id="rId14" xr:uid="{F4725A92-A76F-473E-9111-2212F861F48F}"/>
    <hyperlink ref="J61" r:id="rId15" xr:uid="{78C391C8-3A0E-4930-A965-46F8AE63AD05}"/>
    <hyperlink ref="J66" r:id="rId16" xr:uid="{09B85D4F-C8E8-489F-B1BB-D09E2F585E50}"/>
    <hyperlink ref="J70" r:id="rId17" xr:uid="{FBE8C485-893F-420C-AFC2-35D8A7A13F4E}"/>
    <hyperlink ref="J71" r:id="rId18" xr:uid="{98CF366B-1FB7-4A6C-B597-9682E89504F0}"/>
    <hyperlink ref="J72" r:id="rId19" xr:uid="{1C78EE0D-D087-47FC-9380-0027AFA56AD8}"/>
    <hyperlink ref="J74" r:id="rId20" xr:uid="{43655ABA-130D-4239-AC4F-4014E8E1DF18}"/>
    <hyperlink ref="J76" r:id="rId21" xr:uid="{4CCDF6CD-9B59-4917-B0B5-C9F3DB6FCFB2}"/>
    <hyperlink ref="J95" r:id="rId22" xr:uid="{6CA9327B-3760-4443-BB50-333AF963C967}"/>
    <hyperlink ref="J110" r:id="rId23" xr:uid="{377511DF-4D8E-42B4-876A-C3807E6CE4BE}"/>
    <hyperlink ref="J149" r:id="rId24" xr:uid="{AB900C2C-2499-4140-8300-0FC2C0961A8E}"/>
    <hyperlink ref="J150" r:id="rId25" xr:uid="{8ACF07E1-9B55-4C4A-BA64-1276A616226D}"/>
    <hyperlink ref="J176" r:id="rId26" xr:uid="{597F25A3-4A79-45DA-B16B-DF47AE41AFB2}"/>
    <hyperlink ref="J177" r:id="rId27" xr:uid="{C57DC836-24FF-4B6D-B960-EF070F4B9D5A}"/>
    <hyperlink ref="J216" r:id="rId28" xr:uid="{6357F566-E899-4436-917F-D6446F67E07C}"/>
    <hyperlink ref="J220" r:id="rId29" xr:uid="{DB0931FF-40A4-4F96-A0F9-2D78864E760B}"/>
    <hyperlink ref="J228" r:id="rId30" xr:uid="{A8A1A70E-838E-42AE-8CF2-968A5C6AA500}"/>
    <hyperlink ref="J238" r:id="rId31" xr:uid="{31511DC9-BAF4-4BF4-9647-993387C28B1D}"/>
    <hyperlink ref="J247" r:id="rId32" xr:uid="{2465E7D5-97D8-43A3-9CFD-B7DB77E721A6}"/>
    <hyperlink ref="J249" r:id="rId33" xr:uid="{D74086FB-8350-4EAF-A926-DB09A2461776}"/>
    <hyperlink ref="J262" r:id="rId34" xr:uid="{F524FCD0-A34E-45EB-A564-F64FFB378AA2}"/>
    <hyperlink ref="J266" r:id="rId35" xr:uid="{9F96CE49-51C4-4A71-8CED-B3005D64EDD1}"/>
    <hyperlink ref="J268" r:id="rId36" xr:uid="{98E72B83-F3C6-4AFB-8863-2234F03E7406}"/>
    <hyperlink ref="J290" r:id="rId37" xr:uid="{F1E2F01E-2CA0-4999-A2A6-E6FBCEA8335F}"/>
    <hyperlink ref="J293" r:id="rId38" xr:uid="{D43120E1-F310-4D5D-BC96-583AD910D33A}"/>
    <hyperlink ref="J296" r:id="rId39" xr:uid="{3F64DEC1-662A-4C37-BFB2-5823F94E133A}"/>
    <hyperlink ref="J302" r:id="rId40" xr:uid="{7280B967-50C5-4920-ACB2-52F6D57153AA}"/>
    <hyperlink ref="J305" r:id="rId41" xr:uid="{BBBC2089-58EC-4619-863A-69D9E7273AEB}"/>
    <hyperlink ref="J316" r:id="rId42" xr:uid="{33A3C4B3-85CA-4D92-99CC-379496E0F67A}"/>
    <hyperlink ref="J331" r:id="rId43" xr:uid="{E5262CA5-E1B9-4A66-9D78-B96C99823554}"/>
    <hyperlink ref="J338" r:id="rId44" xr:uid="{A224BE5A-7B52-4845-B2F0-451CFDD4E73E}"/>
    <hyperlink ref="J339" r:id="rId45" xr:uid="{77957B4D-5382-44A7-B57C-C98F7FC34CD0}"/>
    <hyperlink ref="J340" r:id="rId46" xr:uid="{16A14222-87C2-45C0-9387-5794CC101B4F}"/>
    <hyperlink ref="J345" r:id="rId47" xr:uid="{0C5814D4-04E6-4B8F-8DF6-7BB4E2D8EC7A}"/>
    <hyperlink ref="J355" r:id="rId48" xr:uid="{F4F7C052-AECE-4FAD-AE17-E57CF667338A}"/>
    <hyperlink ref="J356" r:id="rId49" xr:uid="{67AB2AC0-7C26-439A-AB06-0DC8B3881354}"/>
    <hyperlink ref="J357" r:id="rId50" xr:uid="{FE001892-158D-4A55-A7E3-64950866C983}"/>
    <hyperlink ref="J358" r:id="rId51" xr:uid="{1FB00502-CD57-4A3E-A7A1-A52234355925}"/>
    <hyperlink ref="J368" r:id="rId52" xr:uid="{62F033F9-7E03-4258-A189-CF7C7C5061E6}"/>
    <hyperlink ref="J388" r:id="rId53" xr:uid="{BC66AEEB-468E-4F9D-B23E-57D28B0D073B}"/>
    <hyperlink ref="J395" r:id="rId54" xr:uid="{CBB30E16-8AA5-4263-B01D-0ACC09105E6A}"/>
    <hyperlink ref="J402" r:id="rId55" xr:uid="{932D45E9-F985-4354-A8FE-26A9A1AE85D3}"/>
    <hyperlink ref="J407" r:id="rId56" xr:uid="{510F20B2-B1C4-4706-A5C0-B9D9ACEFBD8F}"/>
    <hyperlink ref="J410" r:id="rId57" xr:uid="{9198BF4E-F41D-464D-A5E2-DD654B9A7EA3}"/>
    <hyperlink ref="J416" r:id="rId58" xr:uid="{24507FA5-9FFC-4A57-92DB-DBB397566703}"/>
    <hyperlink ref="M198" r:id="rId59" xr:uid="{42D151B4-CC87-4F2E-B50B-897DCF8FFDB2}"/>
    <hyperlink ref="M229" r:id="rId60" xr:uid="{04367DA8-0C7E-4C0E-8F9E-A983FD6349E3}"/>
    <hyperlink ref="M21" r:id="rId61" xr:uid="{4BD4DFD4-FB15-4817-A060-29D9DE5DE4B7}"/>
    <hyperlink ref="M483" r:id="rId62" xr:uid="{DBA118FC-9362-4F88-90A9-16A66EFD5919}"/>
    <hyperlink ref="J43" r:id="rId63" xr:uid="{90ECF70F-ABEA-42D7-91E4-70581D7E34E3}"/>
  </hyperlinks>
  <pageMargins left="0.25" right="0.25" top="0.75" bottom="0.75" header="0.3" footer="0.3"/>
  <pageSetup fitToWidth="0" fitToHeight="0" orientation="landscape" r:id="rId6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fe8a4-3290-45f0-b8c6-e2668bc498b9" xsi:nil="true"/>
    <lcf76f155ced4ddcb4097134ff3c332f xmlns="d8d73db5-959b-435a-96a5-c7568ab24496">
      <Terms xmlns="http://schemas.microsoft.com/office/infopath/2007/PartnerControls"/>
    </lcf76f155ced4ddcb4097134ff3c332f>
    <Sample_x0023_ xmlns="d8d73db5-959b-435a-96a5-c7568ab244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26CDE0E80F84BA7A300C4476C04AD" ma:contentTypeVersion="18" ma:contentTypeDescription="Create a new document." ma:contentTypeScope="" ma:versionID="7e10ffaa22806a4042d173b8abac85cc">
  <xsd:schema xmlns:xsd="http://www.w3.org/2001/XMLSchema" xmlns:xs="http://www.w3.org/2001/XMLSchema" xmlns:p="http://schemas.microsoft.com/office/2006/metadata/properties" xmlns:ns2="d8d73db5-959b-435a-96a5-c7568ab24496" xmlns:ns3="567fe8a4-3290-45f0-b8c6-e2668bc498b9" targetNamespace="http://schemas.microsoft.com/office/2006/metadata/properties" ma:root="true" ma:fieldsID="637a34e178ff81cd8ec31a2a5d9e7309" ns2:_="" ns3:_="">
    <xsd:import namespace="d8d73db5-959b-435a-96a5-c7568ab24496"/>
    <xsd:import namespace="567fe8a4-3290-45f0-b8c6-e2668bc498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Sample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73db5-959b-435a-96a5-c7568ab244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ample_x0023_" ma:index="23" nillable="true" ma:displayName="Sample No." ma:format="Dropdown" ma:indexed="true" ma:internalName="Sample_x0023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fe8a4-3290-45f0-b8c6-e2668bc49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8f5271f1-887e-412f-b03f-0f9f0066c459}" ma:internalName="TaxCatchAll" ma:showField="CatchAllData" ma:web="567fe8a4-3290-45f0-b8c6-e2668bc49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6358F-4783-40D4-9953-6B709CE9C51B}">
  <ds:schemaRefs>
    <ds:schemaRef ds:uri="http://schemas.microsoft.com/office/2006/metadata/properties"/>
    <ds:schemaRef ds:uri="http://schemas.microsoft.com/office/infopath/2007/PartnerControls"/>
    <ds:schemaRef ds:uri="567fe8a4-3290-45f0-b8c6-e2668bc498b9"/>
    <ds:schemaRef ds:uri="d8d73db5-959b-435a-96a5-c7568ab24496"/>
  </ds:schemaRefs>
</ds:datastoreItem>
</file>

<file path=customXml/itemProps2.xml><?xml version="1.0" encoding="utf-8"?>
<ds:datastoreItem xmlns:ds="http://schemas.openxmlformats.org/officeDocument/2006/customXml" ds:itemID="{F8BF6B5F-D433-4CCE-BCC1-87ACE29DB3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E8728-D196-4768-BA76-EED2D9A15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d73db5-959b-435a-96a5-c7568ab24496"/>
    <ds:schemaRef ds:uri="567fe8a4-3290-45f0-b8c6-e2668bc498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ASB Schools</vt:lpstr>
      <vt:lpstr>SB Schools</vt:lpstr>
      <vt:lpstr>'ASB Schools'!Print_Titles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Zozulenko, Mildred</dc:creator>
  <cp:keywords/>
  <dc:description/>
  <cp:lastModifiedBy>Shaginyan, Ovanes</cp:lastModifiedBy>
  <cp:revision/>
  <dcterms:created xsi:type="dcterms:W3CDTF">2023-10-19T22:37:43Z</dcterms:created>
  <dcterms:modified xsi:type="dcterms:W3CDTF">2025-05-02T21:08:32Z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0x010100C7D26CDE0E80F84BA7A300C4476C04AD</vt:lpwstr>
  </property>
  <property fmtid="{D5CDD505-2E9C-101B-9397-08002B2CF9AE}" pid="3" name="MediaServiceImageTags">
    <vt:lpwstr/>
  </property>
</Properties>
</file>